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ca\Desktop\scorecard templates\Mens\"/>
    </mc:Choice>
  </mc:AlternateContent>
  <xr:revisionPtr revIDLastSave="0" documentId="13_ncr:1_{309AA5F8-CA40-4095-B2EF-9A905F9D2C59}" xr6:coauthVersionLast="44" xr6:coauthVersionMax="44" xr10:uidLastSave="{00000000-0000-0000-0000-000000000000}"/>
  <bookViews>
    <workbookView xWindow="-120" yWindow="-120" windowWidth="20730" windowHeight="11160" xr2:uid="{AD9B66A2-F932-43AE-B5C3-880015C665BA}"/>
  </bookViews>
  <sheets>
    <sheet name=" 4BBB  " sheetId="5" r:id="rId1"/>
    <sheet name="4BBB. Example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5" l="1"/>
  <c r="L30" i="5"/>
  <c r="O30" i="5" s="1"/>
  <c r="J30" i="5"/>
  <c r="N29" i="5"/>
  <c r="J29" i="5"/>
  <c r="N28" i="5"/>
  <c r="N27" i="5"/>
  <c r="L27" i="5"/>
  <c r="O27" i="5" s="1"/>
  <c r="J27" i="5"/>
  <c r="N26" i="5"/>
  <c r="L26" i="5"/>
  <c r="O26" i="5" s="1"/>
  <c r="J26" i="5"/>
  <c r="N25" i="5"/>
  <c r="L25" i="5"/>
  <c r="O25" i="5" s="1"/>
  <c r="J25" i="5"/>
  <c r="N24" i="5"/>
  <c r="L24" i="5"/>
  <c r="O24" i="5" s="1"/>
  <c r="J24" i="5"/>
  <c r="N23" i="5"/>
  <c r="L23" i="5"/>
  <c r="O23" i="5" s="1"/>
  <c r="J23" i="5"/>
  <c r="N22" i="5"/>
  <c r="L22" i="5"/>
  <c r="O22" i="5" s="1"/>
  <c r="J22" i="5"/>
  <c r="N20" i="5"/>
  <c r="L20" i="5"/>
  <c r="O20" i="5" s="1"/>
  <c r="J20" i="5"/>
  <c r="N19" i="5"/>
  <c r="L19" i="5"/>
  <c r="O19" i="5" s="1"/>
  <c r="J19" i="5"/>
  <c r="N18" i="5"/>
  <c r="L18" i="5"/>
  <c r="O18" i="5" s="1"/>
  <c r="J18" i="5"/>
  <c r="N17" i="5"/>
  <c r="L17" i="5"/>
  <c r="O17" i="5" s="1"/>
  <c r="J17" i="5"/>
  <c r="N16" i="5"/>
  <c r="L16" i="5"/>
  <c r="O16" i="5" s="1"/>
  <c r="J16" i="5"/>
  <c r="N15" i="5"/>
  <c r="L15" i="5"/>
  <c r="O15" i="5" s="1"/>
  <c r="J15" i="5"/>
  <c r="N14" i="5"/>
  <c r="L14" i="5"/>
  <c r="O14" i="5" s="1"/>
  <c r="J14" i="5"/>
  <c r="N13" i="5"/>
  <c r="L13" i="5"/>
  <c r="O13" i="5" s="1"/>
  <c r="J13" i="5"/>
  <c r="N12" i="5"/>
  <c r="L12" i="5"/>
  <c r="O12" i="5" s="1"/>
  <c r="J12" i="5"/>
  <c r="O8" i="5"/>
  <c r="O7" i="5"/>
  <c r="L28" i="5" s="1"/>
  <c r="O28" i="5" s="1"/>
  <c r="O30" i="4"/>
  <c r="O29" i="4"/>
  <c r="O28" i="4"/>
  <c r="O27" i="4"/>
  <c r="O26" i="4"/>
  <c r="O25" i="4"/>
  <c r="O24" i="4"/>
  <c r="O23" i="4"/>
  <c r="O31" i="4" s="1"/>
  <c r="O22" i="4"/>
  <c r="O20" i="4"/>
  <c r="O19" i="4"/>
  <c r="O18" i="4"/>
  <c r="O17" i="4"/>
  <c r="O16" i="4"/>
  <c r="O15" i="4"/>
  <c r="O14" i="4"/>
  <c r="O13" i="4"/>
  <c r="O21" i="4" s="1"/>
  <c r="K36" i="4" s="1"/>
  <c r="O12" i="4"/>
  <c r="O8" i="4"/>
  <c r="O7" i="4"/>
  <c r="L29" i="5" l="1"/>
  <c r="O29" i="5" s="1"/>
  <c r="O31" i="5" s="1"/>
  <c r="O21" i="5"/>
  <c r="K36" i="5" l="1"/>
</calcChain>
</file>

<file path=xl/sharedStrings.xml><?xml version="1.0" encoding="utf-8"?>
<sst xmlns="http://schemas.openxmlformats.org/spreadsheetml/2006/main" count="102" uniqueCount="46">
  <si>
    <t xml:space="preserve">4BBB Total Pts </t>
  </si>
  <si>
    <t>N/A</t>
  </si>
  <si>
    <t xml:space="preserve">Total Points  </t>
  </si>
  <si>
    <t xml:space="preserve"> Total Strokes Nett</t>
  </si>
  <si>
    <t>Total Strokes Gross</t>
  </si>
  <si>
    <t xml:space="preserve">Name Verifying as Correct </t>
  </si>
  <si>
    <t>B</t>
  </si>
  <si>
    <t>A</t>
  </si>
  <si>
    <t xml:space="preserve"> IN</t>
  </si>
  <si>
    <t xml:space="preserve">  OUT</t>
  </si>
  <si>
    <t xml:space="preserve">B +/- </t>
  </si>
  <si>
    <t>A +/-</t>
  </si>
  <si>
    <t>Pts</t>
  </si>
  <si>
    <t>Strokes</t>
  </si>
  <si>
    <t xml:space="preserve">Hole Result </t>
  </si>
  <si>
    <t xml:space="preserve">Red </t>
  </si>
  <si>
    <t>4BBB Points</t>
  </si>
  <si>
    <t>S/I</t>
  </si>
  <si>
    <t>Par</t>
  </si>
  <si>
    <t>Hole</t>
  </si>
  <si>
    <t>Yellow</t>
  </si>
  <si>
    <t xml:space="preserve">PLAYER B </t>
  </si>
  <si>
    <t xml:space="preserve">White </t>
  </si>
  <si>
    <t xml:space="preserve">PLAYER A </t>
  </si>
  <si>
    <t xml:space="preserve">Tees  Played            Insert X </t>
  </si>
  <si>
    <t xml:space="preserve">9/10  4BBB </t>
  </si>
  <si>
    <t>H'cap</t>
  </si>
  <si>
    <t xml:space="preserve">Time </t>
  </si>
  <si>
    <t>Date</t>
  </si>
  <si>
    <t>Competiton :  4BBB</t>
  </si>
  <si>
    <t>Net+3</t>
  </si>
  <si>
    <t>Net+2</t>
  </si>
  <si>
    <t>Net+1</t>
  </si>
  <si>
    <t>Gross</t>
  </si>
  <si>
    <t>Par5Score</t>
  </si>
  <si>
    <t>Par4Score</t>
  </si>
  <si>
    <t>Par3Score</t>
  </si>
  <si>
    <r>
      <t>Only enter data in</t>
    </r>
    <r>
      <rPr>
        <b/>
        <i/>
        <sz val="24"/>
        <color rgb="FFD8B275"/>
        <rFont val="Calibri"/>
        <family val="2"/>
        <scheme val="minor"/>
      </rPr>
      <t xml:space="preserve"> shaded boxes</t>
    </r>
    <r>
      <rPr>
        <b/>
        <i/>
        <sz val="24"/>
        <color theme="0"/>
        <rFont val="Calibri"/>
        <family val="2"/>
        <scheme val="minor"/>
      </rPr>
      <t xml:space="preserve">.  Everything else automatically calculates. </t>
    </r>
    <r>
      <rPr>
        <b/>
        <sz val="24"/>
        <color theme="0"/>
        <rFont val="Calibri"/>
        <family val="2"/>
        <scheme val="minor"/>
      </rPr>
      <t xml:space="preserve">Enter 4BBB as you normally would on a written scorecard with only the player scoring on each hole being entered. </t>
    </r>
    <r>
      <rPr>
        <b/>
        <i/>
        <sz val="24"/>
        <color theme="0"/>
        <rFont val="Calibri"/>
        <family val="2"/>
        <scheme val="minor"/>
      </rPr>
      <t xml:space="preserve">Remember to enter the name of the player verifying the score as correct at the bottom right of card. </t>
    </r>
  </si>
  <si>
    <t xml:space="preserve">J Smith </t>
  </si>
  <si>
    <t>F Bloggs</t>
  </si>
  <si>
    <t>0800</t>
  </si>
  <si>
    <t>31.05.20</t>
  </si>
  <si>
    <t xml:space="preserve">Competiton :  4BBB Gordon Trophy Qualifier </t>
  </si>
  <si>
    <t>X</t>
  </si>
  <si>
    <t>14.06.20</t>
  </si>
  <si>
    <r>
      <rPr>
        <b/>
        <sz val="18"/>
        <color rgb="FFFF0000"/>
        <rFont val="Raleway"/>
        <family val="2"/>
      </rPr>
      <t>Save the document and email to</t>
    </r>
    <r>
      <rPr>
        <b/>
        <sz val="18"/>
        <color theme="10"/>
        <rFont val="Raleway"/>
        <family val="2"/>
      </rPr>
      <t xml:space="preserve">  competitions@hlsgc.co.uk. </t>
    </r>
    <r>
      <rPr>
        <b/>
        <sz val="18"/>
        <color rgb="FFFF0000"/>
        <rFont val="Raleway"/>
        <family val="2"/>
      </rPr>
      <t>Put tee time and names in the subject field-  ie 0800 Smith &amp; Bloggs.   Send no later than 10pm on date of</t>
    </r>
    <r>
      <rPr>
        <b/>
        <sz val="18"/>
        <color theme="10"/>
        <rFont val="Raleway"/>
        <family val="2"/>
      </rPr>
      <t xml:space="preserve"> </t>
    </r>
    <r>
      <rPr>
        <b/>
        <sz val="18"/>
        <color rgb="FFFF0000"/>
        <rFont val="Raleway"/>
        <family val="2"/>
      </rPr>
      <t xml:space="preserve">competition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</si>
</sst>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6"/>
      <name val="Script MT Bold"/>
      <family val="4"/>
    </font>
    <font>
      <b/>
      <sz val="26"/>
      <color rgb="FFFF0000"/>
      <name val="Segoe Script"/>
      <family val="4"/>
    </font>
    <font>
      <b/>
      <sz val="14"/>
      <color theme="0"/>
      <name val="Raleway"/>
      <family val="2"/>
    </font>
    <font>
      <b/>
      <sz val="14"/>
      <name val="Raleway"/>
      <family val="2"/>
    </font>
    <font>
      <b/>
      <i/>
      <sz val="22"/>
      <color theme="1"/>
      <name val="Calibri"/>
      <family val="2"/>
      <scheme val="minor"/>
    </font>
    <font>
      <b/>
      <sz val="12"/>
      <name val="Raleway"/>
      <family val="2"/>
    </font>
    <font>
      <b/>
      <sz val="16"/>
      <color theme="0"/>
      <name val="Raleway"/>
      <family val="2"/>
    </font>
    <font>
      <b/>
      <sz val="14"/>
      <color indexed="12"/>
      <name val="Raleway"/>
      <family val="2"/>
    </font>
    <font>
      <b/>
      <sz val="16"/>
      <name val="Segoe Script"/>
      <family val="4"/>
    </font>
    <font>
      <b/>
      <sz val="14"/>
      <name val="Segoe Script"/>
      <family val="4"/>
    </font>
    <font>
      <b/>
      <sz val="16"/>
      <color indexed="12"/>
      <name val="Segoe Script"/>
      <family val="4"/>
    </font>
    <font>
      <b/>
      <sz val="16"/>
      <color rgb="FFFF0000"/>
      <name val="Segoe Script"/>
      <family val="4"/>
    </font>
    <font>
      <b/>
      <sz val="18"/>
      <color theme="10"/>
      <name val="Raleway"/>
      <family val="2"/>
    </font>
    <font>
      <b/>
      <sz val="18"/>
      <color rgb="FFFF0000"/>
      <name val="Raleway"/>
      <family val="2"/>
    </font>
    <font>
      <b/>
      <i/>
      <sz val="22"/>
      <color theme="0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sz val="11"/>
      <color theme="0"/>
      <name val="Raleway"/>
      <family val="2"/>
    </font>
    <font>
      <b/>
      <sz val="12"/>
      <color theme="0"/>
      <name val="Raleway"/>
      <family val="2"/>
    </font>
    <font>
      <b/>
      <sz val="22"/>
      <color theme="0"/>
      <name val="Raleway"/>
      <family val="2"/>
    </font>
    <font>
      <sz val="26"/>
      <color theme="1"/>
      <name val="Segoe Script"/>
      <family val="4"/>
    </font>
    <font>
      <b/>
      <sz val="10"/>
      <color theme="0"/>
      <name val="Raleway"/>
      <family val="2"/>
    </font>
    <font>
      <b/>
      <sz val="10"/>
      <color theme="1"/>
      <name val="Raleway"/>
      <family val="2"/>
    </font>
    <font>
      <b/>
      <sz val="14"/>
      <color rgb="FFFF0000"/>
      <name val="Raleway"/>
      <family val="2"/>
    </font>
    <font>
      <b/>
      <i/>
      <sz val="10"/>
      <color theme="1"/>
      <name val="Raleway "/>
    </font>
    <font>
      <b/>
      <sz val="10"/>
      <name val="Raleway"/>
      <family val="2"/>
    </font>
    <font>
      <b/>
      <sz val="11"/>
      <name val="Raleway"/>
      <family val="2"/>
    </font>
    <font>
      <b/>
      <i/>
      <sz val="24"/>
      <color rgb="FFD8B275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136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theme="0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theme="0"/>
      </left>
      <right/>
      <top/>
      <bottom/>
      <diagonal/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14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9" fillId="2" borderId="26" xfId="0" applyFont="1" applyFill="1" applyBorder="1" applyAlignment="1" applyProtection="1">
      <alignment vertical="center" wrapText="1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16" fillId="5" borderId="36" xfId="0" quotePrefix="1" applyFont="1" applyFill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 applyProtection="1">
      <alignment horizontal="center" vertical="center"/>
      <protection locked="0"/>
    </xf>
    <xf numFmtId="0" fontId="16" fillId="5" borderId="43" xfId="0" quotePrefix="1" applyFont="1" applyFill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9" fillId="2" borderId="0" xfId="0" applyFont="1" applyFill="1" applyAlignment="1" applyProtection="1">
      <alignment vertical="center" wrapText="1"/>
      <protection locked="0"/>
    </xf>
    <xf numFmtId="0" fontId="12" fillId="5" borderId="47" xfId="0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 applyProtection="1">
      <alignment horizontal="center" vertical="center"/>
      <protection locked="0"/>
    </xf>
    <xf numFmtId="0" fontId="16" fillId="5" borderId="48" xfId="0" quotePrefix="1" applyFont="1" applyFill="1" applyBorder="1" applyAlignment="1">
      <alignment horizontal="center" vertical="center"/>
    </xf>
    <xf numFmtId="1" fontId="10" fillId="0" borderId="50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2" fillId="5" borderId="53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4" borderId="44" xfId="0" quotePrefix="1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3" fillId="4" borderId="49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1" fillId="2" borderId="56" xfId="0" applyFont="1" applyFill="1" applyBorder="1" applyAlignment="1">
      <alignment vertical="center" wrapText="1" shrinkToFit="1"/>
    </xf>
    <xf numFmtId="0" fontId="22" fillId="2" borderId="57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24" fillId="4" borderId="29" xfId="0" applyFont="1" applyFill="1" applyBorder="1" applyAlignment="1" applyProtection="1">
      <alignment horizontal="center" vertical="center"/>
      <protection locked="0"/>
    </xf>
    <xf numFmtId="0" fontId="25" fillId="6" borderId="29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6" fillId="3" borderId="54" xfId="0" applyFont="1" applyFill="1" applyBorder="1" applyAlignment="1">
      <alignment horizontal="center" vertical="center"/>
    </xf>
    <xf numFmtId="1" fontId="27" fillId="0" borderId="29" xfId="0" applyNumberFormat="1" applyFont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26" fillId="0" borderId="56" xfId="0" applyFont="1" applyBorder="1" applyAlignment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  <protection locked="0"/>
    </xf>
    <xf numFmtId="0" fontId="29" fillId="0" borderId="56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/>
    </xf>
    <xf numFmtId="14" fontId="8" fillId="5" borderId="33" xfId="0" applyNumberFormat="1" applyFont="1" applyFill="1" applyBorder="1" applyAlignment="1">
      <alignment vertical="center"/>
    </xf>
    <xf numFmtId="0" fontId="8" fillId="5" borderId="33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vertical="center" wrapText="1"/>
    </xf>
    <xf numFmtId="0" fontId="14" fillId="5" borderId="28" xfId="0" applyFont="1" applyFill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6" fillId="5" borderId="63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5" fillId="0" borderId="65" xfId="0" applyFont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6" fillId="5" borderId="54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3" fillId="4" borderId="46" xfId="0" quotePrefix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3" fillId="4" borderId="51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2" fillId="2" borderId="29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59" xfId="0" applyFill="1" applyBorder="1" applyAlignment="1">
      <alignment horizontal="center" vertical="center"/>
    </xf>
    <xf numFmtId="0" fontId="7" fillId="2" borderId="60" xfId="0" applyFont="1" applyFill="1" applyBorder="1" applyAlignment="1">
      <alignment vertical="center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 wrapText="1" shrinkToFit="1"/>
    </xf>
    <xf numFmtId="0" fontId="21" fillId="2" borderId="31" xfId="0" applyFont="1" applyFill="1" applyBorder="1" applyAlignment="1">
      <alignment horizontal="center" vertical="center" wrapText="1" shrinkToFit="1"/>
    </xf>
    <xf numFmtId="0" fontId="20" fillId="2" borderId="61" xfId="0" applyFont="1" applyFill="1" applyBorder="1" applyAlignment="1" applyProtection="1">
      <alignment horizontal="center" vertical="center" wrapText="1"/>
      <protection locked="0"/>
    </xf>
    <xf numFmtId="0" fontId="20" fillId="2" borderId="60" xfId="0" applyFont="1" applyFill="1" applyBorder="1" applyAlignment="1" applyProtection="1">
      <alignment horizontal="center" vertical="center" wrapText="1"/>
      <protection locked="0"/>
    </xf>
    <xf numFmtId="0" fontId="20" fillId="2" borderId="59" xfId="0" applyFont="1" applyFill="1" applyBorder="1" applyAlignment="1" applyProtection="1">
      <alignment horizontal="center" vertical="center" wrapText="1"/>
      <protection locked="0"/>
    </xf>
    <xf numFmtId="0" fontId="20" fillId="2" borderId="26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49" fontId="14" fillId="4" borderId="33" xfId="0" applyNumberFormat="1" applyFont="1" applyFill="1" applyBorder="1" applyAlignment="1" applyProtection="1">
      <alignment horizontal="center" vertical="center"/>
      <protection locked="0"/>
    </xf>
    <xf numFmtId="49" fontId="14" fillId="4" borderId="31" xfId="0" applyNumberFormat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  <protection locked="0"/>
    </xf>
    <xf numFmtId="0" fontId="14" fillId="4" borderId="32" xfId="0" applyFont="1" applyFill="1" applyBorder="1" applyAlignment="1" applyProtection="1">
      <alignment horizontal="center" vertical="center"/>
      <protection locked="0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 wrapText="1" shrinkToFit="1"/>
    </xf>
    <xf numFmtId="0" fontId="21" fillId="2" borderId="54" xfId="0" applyFont="1" applyFill="1" applyBorder="1" applyAlignment="1">
      <alignment horizontal="center" vertical="center" wrapText="1" shrinkToFit="1"/>
    </xf>
    <xf numFmtId="0" fontId="21" fillId="2" borderId="56" xfId="0" applyFont="1" applyFill="1" applyBorder="1" applyAlignment="1">
      <alignment horizontal="center" vertical="center" wrapText="1" shrinkToFit="1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17" fillId="3" borderId="41" xfId="1" applyFont="1" applyFill="1" applyBorder="1" applyAlignment="1" applyProtection="1">
      <alignment horizontal="center" vertical="center" wrapText="1"/>
      <protection locked="0"/>
    </xf>
    <xf numFmtId="0" fontId="3" fillId="3" borderId="21" xfId="1" applyFill="1" applyBorder="1" applyAlignment="1" applyProtection="1">
      <alignment horizontal="center" vertical="center" wrapText="1"/>
      <protection locked="0"/>
    </xf>
    <xf numFmtId="0" fontId="3" fillId="3" borderId="40" xfId="1" applyFill="1" applyBorder="1" applyAlignment="1" applyProtection="1">
      <alignment horizontal="center" vertical="center" wrapText="1"/>
      <protection locked="0"/>
    </xf>
    <xf numFmtId="0" fontId="3" fillId="3" borderId="16" xfId="1" applyFill="1" applyBorder="1" applyAlignment="1" applyProtection="1">
      <alignment horizontal="center" vertical="center" wrapText="1"/>
      <protection locked="0"/>
    </xf>
    <xf numFmtId="0" fontId="3" fillId="3" borderId="0" xfId="1" applyFill="1" applyAlignment="1" applyProtection="1">
      <alignment horizontal="center" vertical="center" wrapText="1"/>
      <protection locked="0"/>
    </xf>
    <xf numFmtId="0" fontId="3" fillId="3" borderId="15" xfId="1" applyFill="1" applyBorder="1" applyAlignment="1" applyProtection="1">
      <alignment horizontal="center" vertical="center" wrapText="1"/>
      <protection locked="0"/>
    </xf>
    <xf numFmtId="0" fontId="3" fillId="3" borderId="3" xfId="1" applyFill="1" applyBorder="1" applyAlignment="1" applyProtection="1">
      <alignment horizontal="center" vertical="center" wrapText="1"/>
      <protection locked="0"/>
    </xf>
    <xf numFmtId="0" fontId="3" fillId="3" borderId="2" xfId="1" applyFill="1" applyBorder="1" applyAlignment="1" applyProtection="1">
      <alignment horizontal="center" vertical="center" wrapText="1"/>
      <protection locked="0"/>
    </xf>
    <xf numFmtId="0" fontId="3" fillId="3" borderId="1" xfId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14" fillId="4" borderId="33" xfId="0" applyNumberFormat="1" applyFont="1" applyFill="1" applyBorder="1" applyAlignment="1">
      <alignment horizontal="center" vertical="center"/>
    </xf>
    <xf numFmtId="49" fontId="14" fillId="4" borderId="31" xfId="0" applyNumberFormat="1" applyFont="1" applyFill="1" applyBorder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2" fillId="2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49" fontId="14" fillId="4" borderId="33" xfId="0" applyNumberFormat="1" applyFont="1" applyFill="1" applyBorder="1" applyAlignment="1" applyProtection="1">
      <alignment horizontal="center" vertical="center"/>
    </xf>
    <xf numFmtId="49" fontId="14" fillId="4" borderId="3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106457</xdr:colOff>
      <xdr:row>1</xdr:row>
      <xdr:rowOff>46511</xdr:rowOff>
    </xdr:from>
    <xdr:to>
      <xdr:col>10</xdr:col>
      <xdr:colOff>448238</xdr:colOff>
      <xdr:row>4</xdr:row>
      <xdr:rowOff>409550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382EB-5F39-45DC-B4BC-1BAAE11D5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3932" y="-374287"/>
          <a:ext cx="979362" cy="2224369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34</xdr:row>
      <xdr:rowOff>134469</xdr:rowOff>
    </xdr:from>
    <xdr:to>
      <xdr:col>19</xdr:col>
      <xdr:colOff>896470</xdr:colOff>
      <xdr:row>35</xdr:row>
      <xdr:rowOff>224117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F8AD318-715B-4F09-847F-90470258D14E}"/>
            </a:ext>
          </a:extLst>
        </xdr:cNvPr>
        <xdr:cNvSpPr/>
      </xdr:nvSpPr>
      <xdr:spPr>
        <a:xfrm>
          <a:off x="10181104" y="9126069"/>
          <a:ext cx="1450041" cy="470648"/>
        </a:xfrm>
        <a:prstGeom prst="leftArrow">
          <a:avLst>
            <a:gd name="adj1" fmla="val 40476"/>
            <a:gd name="adj2" fmla="val 65418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369794</xdr:colOff>
      <xdr:row>36</xdr:row>
      <xdr:rowOff>123266</xdr:rowOff>
    </xdr:from>
    <xdr:to>
      <xdr:col>15</xdr:col>
      <xdr:colOff>11207</xdr:colOff>
      <xdr:row>43</xdr:row>
      <xdr:rowOff>123265</xdr:rowOff>
    </xdr:to>
    <xdr:sp macro="" textlink="">
      <xdr:nvSpPr>
        <xdr:cNvPr id="4" name="Arrow: Curved Up 3">
          <a:extLst>
            <a:ext uri="{FF2B5EF4-FFF2-40B4-BE49-F238E27FC236}">
              <a16:creationId xmlns:a16="http://schemas.microsoft.com/office/drawing/2014/main" id="{3F665538-0009-422F-BF43-B0CB90462FDD}"/>
            </a:ext>
          </a:extLst>
        </xdr:cNvPr>
        <xdr:cNvSpPr/>
      </xdr:nvSpPr>
      <xdr:spPr>
        <a:xfrm flipH="1">
          <a:off x="3065369" y="9876866"/>
          <a:ext cx="6099363" cy="1095374"/>
        </a:xfrm>
        <a:prstGeom prst="curvedUpArrow">
          <a:avLst>
            <a:gd name="adj1" fmla="val 24799"/>
            <a:gd name="adj2" fmla="val 60616"/>
            <a:gd name="adj3" fmla="val 47892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95245</xdr:colOff>
      <xdr:row>1</xdr:row>
      <xdr:rowOff>46506</xdr:rowOff>
    </xdr:from>
    <xdr:to>
      <xdr:col>10</xdr:col>
      <xdr:colOff>549088</xdr:colOff>
      <xdr:row>4</xdr:row>
      <xdr:rowOff>458885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F2786-46F5-4CD3-85E0-42B3D4756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07052" y="-412376"/>
          <a:ext cx="1031504" cy="2349318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32</xdr:row>
      <xdr:rowOff>347382</xdr:rowOff>
    </xdr:from>
    <xdr:to>
      <xdr:col>19</xdr:col>
      <xdr:colOff>896470</xdr:colOff>
      <xdr:row>34</xdr:row>
      <xdr:rowOff>56030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B87B1CA7-F93A-4AA1-9DB1-C21CF101921C}"/>
            </a:ext>
          </a:extLst>
        </xdr:cNvPr>
        <xdr:cNvSpPr/>
      </xdr:nvSpPr>
      <xdr:spPr>
        <a:xfrm rot="20256558">
          <a:off x="10000129" y="8576982"/>
          <a:ext cx="12214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s@hlsgc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417A-148A-407E-A0B8-C36EB2E02062}">
  <sheetPr>
    <tabColor theme="2" tint="-0.249977111117893"/>
  </sheetPr>
  <dimension ref="A1:AL39"/>
  <sheetViews>
    <sheetView showGridLines="0" tabSelected="1" topLeftCell="A13" zoomScale="85" zoomScaleNormal="85" workbookViewId="0">
      <selection activeCell="AN27" sqref="AN27"/>
    </sheetView>
  </sheetViews>
  <sheetFormatPr defaultRowHeight="15"/>
  <cols>
    <col min="1" max="1" width="4.42578125" style="1" customWidth="1"/>
    <col min="2" max="3" width="9.140625" style="1"/>
    <col min="4" max="5" width="17.7109375" style="1" customWidth="1"/>
    <col min="6" max="6" width="2.28515625" style="1" customWidth="1"/>
    <col min="7" max="7" width="1.85546875" style="1" customWidth="1"/>
    <col min="8" max="9" width="9.140625" style="1"/>
    <col min="10" max="10" width="10.140625" style="1" customWidth="1"/>
    <col min="11" max="11" width="9.140625" style="1"/>
    <col min="12" max="12" width="11.85546875" style="1" bestFit="1" customWidth="1"/>
    <col min="13" max="14" width="9.140625" style="1"/>
    <col min="15" max="15" width="7.28515625" style="1" customWidth="1"/>
    <col min="16" max="16" width="6.7109375" style="1" customWidth="1"/>
    <col min="17" max="17" width="6" style="1" customWidth="1"/>
    <col min="18" max="18" width="1.85546875" style="1" customWidth="1"/>
    <col min="19" max="19" width="9.140625" style="1"/>
    <col min="20" max="20" width="15.5703125" style="1" customWidth="1"/>
    <col min="21" max="21" width="9.140625" style="1"/>
    <col min="22" max="22" width="10.85546875" style="1" hidden="1" customWidth="1"/>
    <col min="23" max="25" width="6.42578125" style="1" hidden="1" customWidth="1"/>
    <col min="26" max="26" width="9.42578125" style="1" hidden="1" customWidth="1"/>
    <col min="27" max="27" width="6.42578125" style="1" hidden="1" customWidth="1"/>
    <col min="28" max="28" width="11.42578125" style="1" hidden="1" customWidth="1"/>
    <col min="29" max="31" width="6.42578125" style="1" hidden="1" customWidth="1"/>
    <col min="32" max="32" width="8" style="1" hidden="1" customWidth="1"/>
    <col min="33" max="33" width="5.140625" style="1" hidden="1" customWidth="1"/>
    <col min="34" max="34" width="9.85546875" style="1" hidden="1" customWidth="1"/>
    <col min="35" max="37" width="6.42578125" style="1" hidden="1" customWidth="1"/>
    <col min="38" max="38" width="9.140625" style="1" hidden="1" customWidth="1"/>
    <col min="39" max="16384" width="9.140625" style="1"/>
  </cols>
  <sheetData>
    <row r="1" spans="1:38" ht="15.75" thickBot="1">
      <c r="A1" s="57"/>
      <c r="B1" s="57"/>
      <c r="C1" s="57"/>
      <c r="D1" s="57"/>
      <c r="E1" s="57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8" ht="18.75" customHeight="1">
      <c r="A2" s="57"/>
      <c r="B2" s="124" t="s">
        <v>37</v>
      </c>
      <c r="C2" s="125"/>
      <c r="D2" s="125"/>
      <c r="E2" s="126"/>
      <c r="F2" s="57"/>
      <c r="G2" s="72"/>
      <c r="H2" s="71"/>
      <c r="I2" s="70"/>
      <c r="J2" s="70"/>
      <c r="K2" s="70"/>
      <c r="L2" s="70"/>
      <c r="M2" s="70"/>
      <c r="N2" s="70"/>
      <c r="O2" s="70"/>
      <c r="P2" s="70"/>
      <c r="Q2" s="70"/>
      <c r="R2" s="69"/>
      <c r="S2" s="2"/>
      <c r="T2" s="2"/>
      <c r="V2" s="47" t="s">
        <v>36</v>
      </c>
      <c r="W2" s="46" t="s">
        <v>33</v>
      </c>
      <c r="X2" s="46" t="s">
        <v>32</v>
      </c>
      <c r="Y2" s="46" t="s">
        <v>31</v>
      </c>
      <c r="Z2" s="46" t="s">
        <v>30</v>
      </c>
      <c r="AB2" s="47" t="s">
        <v>35</v>
      </c>
      <c r="AC2" s="46" t="s">
        <v>33</v>
      </c>
      <c r="AD2" s="46" t="s">
        <v>32</v>
      </c>
      <c r="AE2" s="46" t="s">
        <v>31</v>
      </c>
      <c r="AF2" s="46" t="s">
        <v>30</v>
      </c>
      <c r="AH2" s="47" t="s">
        <v>34</v>
      </c>
      <c r="AI2" s="46" t="s">
        <v>33</v>
      </c>
      <c r="AJ2" s="46" t="s">
        <v>32</v>
      </c>
      <c r="AK2" s="46" t="s">
        <v>31</v>
      </c>
      <c r="AL2" s="46" t="s">
        <v>30</v>
      </c>
    </row>
    <row r="3" spans="1:38" ht="15" customHeight="1">
      <c r="A3" s="57"/>
      <c r="B3" s="127"/>
      <c r="C3" s="128"/>
      <c r="D3" s="128"/>
      <c r="E3" s="129"/>
      <c r="F3" s="57"/>
      <c r="G3" s="61"/>
      <c r="H3" s="68"/>
      <c r="I3" s="68"/>
      <c r="J3" s="68"/>
      <c r="K3" s="68"/>
      <c r="L3" s="68"/>
      <c r="M3" s="68"/>
      <c r="N3" s="68"/>
      <c r="O3" s="68"/>
      <c r="P3" s="68"/>
      <c r="Q3" s="68"/>
      <c r="R3" s="48"/>
      <c r="S3" s="2"/>
      <c r="T3" s="2"/>
      <c r="V3" s="47">
        <v>1</v>
      </c>
      <c r="W3" s="46">
        <v>4</v>
      </c>
      <c r="X3" s="46">
        <v>5</v>
      </c>
      <c r="Y3" s="54">
        <v>6</v>
      </c>
      <c r="Z3" s="46">
        <v>7</v>
      </c>
      <c r="AB3" s="47">
        <v>1</v>
      </c>
      <c r="AC3" s="46">
        <v>5</v>
      </c>
      <c r="AD3" s="46">
        <v>6</v>
      </c>
      <c r="AE3" s="46">
        <v>7</v>
      </c>
      <c r="AF3" s="46">
        <v>8</v>
      </c>
      <c r="AH3" s="47">
        <v>1</v>
      </c>
      <c r="AI3" s="46">
        <v>6</v>
      </c>
      <c r="AJ3" s="46">
        <v>7</v>
      </c>
      <c r="AK3" s="46">
        <v>8</v>
      </c>
      <c r="AL3" s="46">
        <v>9</v>
      </c>
    </row>
    <row r="4" spans="1:38" ht="15" customHeight="1">
      <c r="A4" s="57"/>
      <c r="B4" s="127"/>
      <c r="C4" s="128"/>
      <c r="D4" s="128"/>
      <c r="E4" s="129"/>
      <c r="F4" s="57"/>
      <c r="G4" s="61"/>
      <c r="H4" s="68"/>
      <c r="I4" s="68"/>
      <c r="J4" s="68"/>
      <c r="K4" s="68"/>
      <c r="L4" s="206" t="s">
        <v>42</v>
      </c>
      <c r="M4" s="206"/>
      <c r="N4" s="206"/>
      <c r="O4" s="206"/>
      <c r="P4" s="206"/>
      <c r="Q4" s="206"/>
      <c r="R4" s="48"/>
      <c r="S4" s="2"/>
      <c r="T4" s="2"/>
      <c r="V4" s="47">
        <v>2</v>
      </c>
      <c r="W4" s="46">
        <v>3</v>
      </c>
      <c r="X4" s="46">
        <v>4</v>
      </c>
      <c r="Y4" s="54">
        <v>5</v>
      </c>
      <c r="Z4" s="46">
        <v>6</v>
      </c>
      <c r="AB4" s="47">
        <v>2</v>
      </c>
      <c r="AC4" s="46">
        <v>4</v>
      </c>
      <c r="AD4" s="46">
        <v>5</v>
      </c>
      <c r="AE4" s="46">
        <v>6</v>
      </c>
      <c r="AF4" s="46">
        <v>7</v>
      </c>
      <c r="AH4" s="47">
        <v>2</v>
      </c>
      <c r="AI4" s="46">
        <v>5</v>
      </c>
      <c r="AJ4" s="46">
        <v>6</v>
      </c>
      <c r="AK4" s="46">
        <v>7</v>
      </c>
      <c r="AL4" s="46">
        <v>8</v>
      </c>
    </row>
    <row r="5" spans="1:38" ht="37.5" customHeight="1" thickBot="1">
      <c r="A5" s="57"/>
      <c r="B5" s="127"/>
      <c r="C5" s="128"/>
      <c r="D5" s="128"/>
      <c r="E5" s="129"/>
      <c r="F5" s="57"/>
      <c r="G5" s="61"/>
      <c r="H5" s="68"/>
      <c r="I5" s="68"/>
      <c r="J5" s="207"/>
      <c r="K5" s="207"/>
      <c r="L5" s="206"/>
      <c r="M5" s="206"/>
      <c r="N5" s="206"/>
      <c r="O5" s="206"/>
      <c r="P5" s="206"/>
      <c r="Q5" s="206"/>
      <c r="R5" s="9"/>
      <c r="S5" s="2"/>
      <c r="T5" s="2"/>
      <c r="U5" s="50"/>
      <c r="V5" s="47">
        <v>3</v>
      </c>
      <c r="W5" s="46">
        <v>2</v>
      </c>
      <c r="X5" s="46">
        <v>3</v>
      </c>
      <c r="Y5" s="54">
        <v>4</v>
      </c>
      <c r="Z5" s="46">
        <v>5</v>
      </c>
      <c r="AB5" s="47">
        <v>3</v>
      </c>
      <c r="AC5" s="46">
        <v>3</v>
      </c>
      <c r="AD5" s="46">
        <v>4</v>
      </c>
      <c r="AE5" s="46">
        <v>5</v>
      </c>
      <c r="AF5" s="46">
        <v>6</v>
      </c>
      <c r="AH5" s="47">
        <v>3</v>
      </c>
      <c r="AI5" s="46">
        <v>4</v>
      </c>
      <c r="AJ5" s="46">
        <v>5</v>
      </c>
      <c r="AK5" s="46">
        <v>6</v>
      </c>
      <c r="AL5" s="46">
        <v>7</v>
      </c>
    </row>
    <row r="6" spans="1:38" ht="27.75" customHeight="1" thickBot="1">
      <c r="A6" s="57"/>
      <c r="B6" s="127"/>
      <c r="C6" s="128"/>
      <c r="D6" s="128"/>
      <c r="E6" s="129"/>
      <c r="F6" s="57"/>
      <c r="G6" s="61"/>
      <c r="H6" s="67" t="s">
        <v>28</v>
      </c>
      <c r="I6" s="208" t="s">
        <v>44</v>
      </c>
      <c r="J6" s="209"/>
      <c r="K6" s="66" t="s">
        <v>27</v>
      </c>
      <c r="L6" s="133"/>
      <c r="M6" s="134"/>
      <c r="N6" s="65" t="s">
        <v>26</v>
      </c>
      <c r="O6" s="64" t="s">
        <v>25</v>
      </c>
      <c r="P6" s="135" t="s">
        <v>24</v>
      </c>
      <c r="Q6" s="136"/>
      <c r="R6" s="9"/>
      <c r="S6" s="2"/>
      <c r="T6" s="2"/>
      <c r="U6" s="50"/>
      <c r="V6" s="47">
        <v>4</v>
      </c>
      <c r="W6" s="46">
        <v>1</v>
      </c>
      <c r="X6" s="46">
        <v>2</v>
      </c>
      <c r="Y6" s="54">
        <v>3</v>
      </c>
      <c r="Z6" s="46">
        <v>4</v>
      </c>
      <c r="AB6" s="47">
        <v>4</v>
      </c>
      <c r="AC6" s="46">
        <v>2</v>
      </c>
      <c r="AD6" s="46">
        <v>3</v>
      </c>
      <c r="AE6" s="46">
        <v>4</v>
      </c>
      <c r="AF6" s="46">
        <v>5</v>
      </c>
      <c r="AH6" s="47">
        <v>4</v>
      </c>
      <c r="AI6" s="46">
        <v>3</v>
      </c>
      <c r="AJ6" s="46">
        <v>4</v>
      </c>
      <c r="AK6" s="46">
        <v>5</v>
      </c>
      <c r="AL6" s="46">
        <v>6</v>
      </c>
    </row>
    <row r="7" spans="1:38" ht="24.95" customHeight="1" thickBot="1">
      <c r="A7" s="57"/>
      <c r="B7" s="127"/>
      <c r="C7" s="128"/>
      <c r="D7" s="128"/>
      <c r="E7" s="129"/>
      <c r="F7" s="34"/>
      <c r="G7" s="61"/>
      <c r="H7" s="137" t="s">
        <v>23</v>
      </c>
      <c r="I7" s="138"/>
      <c r="J7" s="139"/>
      <c r="K7" s="140"/>
      <c r="L7" s="141"/>
      <c r="M7" s="142"/>
      <c r="N7" s="63"/>
      <c r="O7" s="59">
        <f>IF(N7&lt;=5,ROUNDUP(N7*90%,0),ROUNDUP(N7*90%,1))</f>
        <v>0</v>
      </c>
      <c r="P7" s="62" t="s">
        <v>22</v>
      </c>
      <c r="Q7" s="55" t="s">
        <v>43</v>
      </c>
      <c r="R7" s="9"/>
      <c r="S7" s="2"/>
      <c r="T7" s="2"/>
      <c r="U7" s="50"/>
      <c r="V7" s="47">
        <v>5</v>
      </c>
      <c r="W7" s="46">
        <v>0</v>
      </c>
      <c r="X7" s="46">
        <v>1</v>
      </c>
      <c r="Y7" s="54">
        <v>2</v>
      </c>
      <c r="Z7" s="46">
        <v>3</v>
      </c>
      <c r="AB7" s="47">
        <v>5</v>
      </c>
      <c r="AC7" s="46">
        <v>1</v>
      </c>
      <c r="AD7" s="46">
        <v>2</v>
      </c>
      <c r="AE7" s="46">
        <v>3</v>
      </c>
      <c r="AF7" s="46">
        <v>4</v>
      </c>
      <c r="AH7" s="47">
        <v>5</v>
      </c>
      <c r="AI7" s="46">
        <v>2</v>
      </c>
      <c r="AJ7" s="46">
        <v>3</v>
      </c>
      <c r="AK7" s="46">
        <v>4</v>
      </c>
      <c r="AL7" s="46">
        <v>5</v>
      </c>
    </row>
    <row r="8" spans="1:38" ht="24.95" customHeight="1" thickBot="1">
      <c r="A8" s="57"/>
      <c r="B8" s="127"/>
      <c r="C8" s="128"/>
      <c r="D8" s="128"/>
      <c r="E8" s="129"/>
      <c r="F8" s="34"/>
      <c r="G8" s="61"/>
      <c r="H8" s="137" t="s">
        <v>21</v>
      </c>
      <c r="I8" s="138"/>
      <c r="J8" s="139"/>
      <c r="K8" s="140"/>
      <c r="L8" s="141"/>
      <c r="M8" s="142"/>
      <c r="N8" s="60"/>
      <c r="O8" s="59">
        <f>IF(N8&lt;=5,ROUNDUP(N8*90%,0),ROUNDUP(N8*90%,1))</f>
        <v>0</v>
      </c>
      <c r="P8" s="58" t="s">
        <v>20</v>
      </c>
      <c r="Q8" s="55"/>
      <c r="R8" s="9"/>
      <c r="S8" s="2"/>
      <c r="T8" s="2"/>
      <c r="U8" s="50"/>
      <c r="V8" s="47">
        <v>6</v>
      </c>
      <c r="W8" s="46">
        <v>0</v>
      </c>
      <c r="X8" s="46">
        <v>0</v>
      </c>
      <c r="Y8" s="54">
        <v>1</v>
      </c>
      <c r="Z8" s="46">
        <v>2</v>
      </c>
      <c r="AB8" s="47">
        <v>6</v>
      </c>
      <c r="AC8" s="46">
        <v>0</v>
      </c>
      <c r="AD8" s="46">
        <v>1</v>
      </c>
      <c r="AE8" s="46">
        <v>2</v>
      </c>
      <c r="AF8" s="46">
        <v>3</v>
      </c>
      <c r="AH8" s="47">
        <v>6</v>
      </c>
      <c r="AI8" s="46">
        <v>1</v>
      </c>
      <c r="AJ8" s="46">
        <v>2</v>
      </c>
      <c r="AK8" s="46">
        <v>3</v>
      </c>
      <c r="AL8" s="46">
        <v>4</v>
      </c>
    </row>
    <row r="9" spans="1:38" ht="26.25" customHeight="1" thickBot="1">
      <c r="A9" s="57"/>
      <c r="B9" s="127"/>
      <c r="C9" s="128"/>
      <c r="D9" s="128"/>
      <c r="E9" s="129"/>
      <c r="F9" s="34"/>
      <c r="G9" s="15"/>
      <c r="H9" s="143" t="s">
        <v>19</v>
      </c>
      <c r="I9" s="143" t="s">
        <v>18</v>
      </c>
      <c r="J9" s="143" t="s">
        <v>17</v>
      </c>
      <c r="K9" s="146" t="s">
        <v>7</v>
      </c>
      <c r="L9" s="147"/>
      <c r="M9" s="146" t="s">
        <v>6</v>
      </c>
      <c r="N9" s="147"/>
      <c r="O9" s="150" t="s">
        <v>16</v>
      </c>
      <c r="P9" s="56" t="s">
        <v>15</v>
      </c>
      <c r="Q9" s="55"/>
      <c r="R9" s="9"/>
      <c r="S9" s="2"/>
      <c r="T9" s="2"/>
      <c r="U9" s="50"/>
      <c r="V9" s="47">
        <v>7</v>
      </c>
      <c r="W9" s="46">
        <v>0</v>
      </c>
      <c r="X9" s="46">
        <v>0</v>
      </c>
      <c r="Y9" s="54">
        <v>0</v>
      </c>
      <c r="Z9" s="46">
        <v>1</v>
      </c>
      <c r="AB9" s="47">
        <v>7</v>
      </c>
      <c r="AC9" s="46">
        <v>0</v>
      </c>
      <c r="AD9" s="46">
        <v>0</v>
      </c>
      <c r="AE9" s="46">
        <v>1</v>
      </c>
      <c r="AF9" s="46">
        <v>2</v>
      </c>
      <c r="AH9" s="47">
        <v>7</v>
      </c>
      <c r="AI9" s="46">
        <v>0</v>
      </c>
      <c r="AJ9" s="46">
        <v>1</v>
      </c>
      <c r="AK9" s="46">
        <v>2</v>
      </c>
      <c r="AL9" s="46">
        <v>3</v>
      </c>
    </row>
    <row r="10" spans="1:38" ht="21.75" customHeight="1" thickBot="1">
      <c r="A10" s="34"/>
      <c r="B10" s="127"/>
      <c r="C10" s="128"/>
      <c r="D10" s="128"/>
      <c r="E10" s="129"/>
      <c r="F10" s="34"/>
      <c r="G10" s="15"/>
      <c r="H10" s="144"/>
      <c r="I10" s="144"/>
      <c r="J10" s="144"/>
      <c r="K10" s="148"/>
      <c r="L10" s="149"/>
      <c r="M10" s="148"/>
      <c r="N10" s="149"/>
      <c r="O10" s="151"/>
      <c r="P10" s="122" t="s">
        <v>14</v>
      </c>
      <c r="Q10" s="123"/>
      <c r="R10" s="9"/>
      <c r="S10" s="2"/>
      <c r="T10" s="2"/>
      <c r="U10" s="50"/>
      <c r="V10" s="47">
        <v>8</v>
      </c>
      <c r="W10" s="46">
        <v>0</v>
      </c>
      <c r="X10" s="46">
        <v>0</v>
      </c>
      <c r="Y10" s="54">
        <v>0</v>
      </c>
      <c r="Z10" s="46">
        <v>0</v>
      </c>
      <c r="AB10" s="47">
        <v>8</v>
      </c>
      <c r="AC10" s="46">
        <v>0</v>
      </c>
      <c r="AD10" s="46">
        <v>0</v>
      </c>
      <c r="AE10" s="46">
        <v>0</v>
      </c>
      <c r="AF10" s="46">
        <v>1</v>
      </c>
      <c r="AH10" s="47">
        <v>8</v>
      </c>
      <c r="AI10" s="46">
        <v>0</v>
      </c>
      <c r="AJ10" s="46">
        <v>0</v>
      </c>
      <c r="AK10" s="46">
        <v>1</v>
      </c>
      <c r="AL10" s="46">
        <v>2</v>
      </c>
    </row>
    <row r="11" spans="1:38" ht="37.5" customHeight="1" thickBot="1">
      <c r="A11" s="34"/>
      <c r="B11" s="127"/>
      <c r="C11" s="128"/>
      <c r="D11" s="128"/>
      <c r="E11" s="129"/>
      <c r="F11" s="34"/>
      <c r="G11" s="15"/>
      <c r="H11" s="145"/>
      <c r="I11" s="145"/>
      <c r="J11" s="145"/>
      <c r="K11" s="52" t="s">
        <v>13</v>
      </c>
      <c r="L11" s="53" t="s">
        <v>12</v>
      </c>
      <c r="M11" s="52" t="s">
        <v>13</v>
      </c>
      <c r="N11" s="52" t="s">
        <v>12</v>
      </c>
      <c r="O11" s="152"/>
      <c r="P11" s="51" t="s">
        <v>11</v>
      </c>
      <c r="Q11" s="51" t="s">
        <v>10</v>
      </c>
      <c r="R11" s="9"/>
      <c r="S11" s="2"/>
      <c r="T11" s="2"/>
      <c r="U11" s="50"/>
      <c r="AB11" s="47">
        <v>9</v>
      </c>
      <c r="AC11" s="46">
        <v>0</v>
      </c>
      <c r="AD11" s="46">
        <v>0</v>
      </c>
      <c r="AE11" s="46">
        <v>0</v>
      </c>
      <c r="AF11" s="46">
        <v>0</v>
      </c>
      <c r="AH11" s="47">
        <v>9</v>
      </c>
      <c r="AI11" s="46">
        <v>0</v>
      </c>
      <c r="AJ11" s="46">
        <v>0</v>
      </c>
      <c r="AK11" s="46">
        <v>0</v>
      </c>
      <c r="AL11" s="46">
        <v>1</v>
      </c>
    </row>
    <row r="12" spans="1:38" ht="18.75" customHeight="1" thickBot="1">
      <c r="A12" s="34"/>
      <c r="B12" s="127"/>
      <c r="C12" s="128"/>
      <c r="D12" s="128"/>
      <c r="E12" s="129"/>
      <c r="F12" s="34"/>
      <c r="G12" s="15"/>
      <c r="H12" s="40">
        <v>1</v>
      </c>
      <c r="I12" s="40">
        <v>4</v>
      </c>
      <c r="J12" s="39">
        <f>ROUNDUP(10.5,1)</f>
        <v>10.5</v>
      </c>
      <c r="K12" s="49"/>
      <c r="L12" s="38">
        <f>IF(K12=0,0,IF(K12&gt;=(I12+5),0,IF($O$7&lt;J12,(VLOOKUP(K12,$AB$3:$AF$11,2,0)),IF($O$7&gt;=(SUM(J12+36)),(VLOOKUP(K12,$AB$3:$AF$11,5,0)),IF($O$7&gt;=(SUM(J12+18)),(VLOOKUP(K12,$AB$3:$AF$11,4,0)),IF($O$7&gt;=J12,(VLOOKUP(K12,$AB$3:$AF$11,3,0))))))))</f>
        <v>0</v>
      </c>
      <c r="M12" s="49"/>
      <c r="N12" s="36">
        <f>IF(M12=0,0,IF(M12&gt;=(I12+5),0,IF($O$8&lt;J12,(VLOOKUP(M12,$AB$3:$AF$11,2,0)),IF($O$8&gt;=(SUM(J12+36)),(VLOOKUP(M12,$AB$3:$AF$11,5,0)),IF($O$8&gt;=(SUM(J12+18)),(VLOOKUP(M12,$AB$3:$AF$11,4,0)),IF($O$8&gt;=J12,(VLOOKUP(M12,$AB$3:$AF$11,3,0))))))))</f>
        <v>0</v>
      </c>
      <c r="O12" s="22">
        <f t="shared" ref="O12:O20" si="0">MAX(L12,N12)</f>
        <v>0</v>
      </c>
      <c r="P12" s="35"/>
      <c r="Q12" s="35"/>
      <c r="R12" s="48"/>
      <c r="S12" s="2"/>
      <c r="T12" s="2"/>
      <c r="AH12" s="47">
        <v>10</v>
      </c>
      <c r="AI12" s="46">
        <v>0</v>
      </c>
      <c r="AJ12" s="46">
        <v>0</v>
      </c>
      <c r="AK12" s="46">
        <v>0</v>
      </c>
      <c r="AL12" s="46">
        <v>0</v>
      </c>
    </row>
    <row r="13" spans="1:38" ht="18" customHeight="1" thickBot="1">
      <c r="A13" s="34"/>
      <c r="B13" s="127"/>
      <c r="C13" s="128"/>
      <c r="D13" s="128"/>
      <c r="E13" s="129"/>
      <c r="F13" s="34"/>
      <c r="G13" s="15"/>
      <c r="H13" s="33">
        <v>2</v>
      </c>
      <c r="I13" s="33">
        <v>4</v>
      </c>
      <c r="J13" s="32">
        <f>ROUNDUP(12.5,1)</f>
        <v>12.5</v>
      </c>
      <c r="K13" s="45"/>
      <c r="L13" s="31">
        <f>IF(K13=0,0,IF(K13&gt;=(I13+5),0,IF($O$7&lt;J13,(VLOOKUP(K13,$AB$3:$AF$11,2,0)),IF($O$7&gt;=(SUM(J13+36)),(VLOOKUP(K13,$AB$3:$AF$11,5,0)),IF($O$7&gt;=(SUM(J13+18)),(VLOOKUP(K13,$AB$3:$AF$11,4,0)),IF($O$7&gt;=J13,(VLOOKUP(K13,$AB$3:$AF$11,3,0))))))))</f>
        <v>0</v>
      </c>
      <c r="M13" s="45"/>
      <c r="N13" s="29">
        <f>IF(M13=0,0,IF(M13&gt;=(I13+5),0,IF($O$8&lt;J13,(VLOOKUP(M13,$AB$3:$AF$11,2,0)),IF($O$8&gt;=(SUM(J13+36)),(VLOOKUP(M13,$AB$3:$AF$11,5,0)),IF($O$8&gt;=(SUM(J13+18)),(VLOOKUP(M13,$AB$3:$AF$11,4,0)),IF($O$8&gt;=J13,(VLOOKUP(M13,$AB$3:$AF$11,3,0))))))))</f>
        <v>0</v>
      </c>
      <c r="O13" s="22">
        <f t="shared" si="0"/>
        <v>0</v>
      </c>
      <c r="P13" s="28"/>
      <c r="Q13" s="28"/>
      <c r="R13" s="9"/>
      <c r="S13" s="2"/>
      <c r="T13" s="2"/>
    </row>
    <row r="14" spans="1:38" ht="18" customHeight="1" thickBot="1">
      <c r="A14" s="34"/>
      <c r="B14" s="127"/>
      <c r="C14" s="128"/>
      <c r="D14" s="128"/>
      <c r="E14" s="129"/>
      <c r="F14" s="34"/>
      <c r="G14" s="15"/>
      <c r="H14" s="33">
        <v>3</v>
      </c>
      <c r="I14" s="33">
        <v>3</v>
      </c>
      <c r="J14" s="32">
        <f>ROUNDUP(16.5,1)</f>
        <v>16.5</v>
      </c>
      <c r="K14" s="45"/>
      <c r="L14" s="31">
        <f>IF(K14=0,0,IF(K14&gt;=(I14+5),0,IF($O$7&lt;J14,(VLOOKUP(K14,$V$3:$Z$10,2,0)),IF($O$7&gt;=(SUM(J14+36)),(VLOOKUP(K14,$V$3:$Z$10,5,0)),IF($O$7&gt;=(SUM(J14+18)),(VLOOKUP(K14,$V$3:$Z$10,4,0)),IF($O$7&gt;=J14,(VLOOKUP(K14,$V$3:$Z$10,3,0))))))))</f>
        <v>0</v>
      </c>
      <c r="M14" s="45"/>
      <c r="N14" s="29">
        <f>IF(M14=0,0,IF(M14&gt;=(I14+5),0,IF($O$8&lt;J14,(VLOOKUP(M14,$V$3:$Z$10,2,0)),IF($O$8&gt;=(SUM(J14+36)),(VLOOKUP(M14,$V$3:$Z$10,5,0)),IF($O$8&gt;=(SUM(J14+18)),(VLOOKUP(M14,$V$3:$Z$10,4,0)),IF($O$8&gt;=J14,(VLOOKUP(M14,$V$3:$Z$10,3,0))))))))</f>
        <v>0</v>
      </c>
      <c r="O14" s="22">
        <f t="shared" si="0"/>
        <v>0</v>
      </c>
      <c r="P14" s="28"/>
      <c r="Q14" s="28"/>
      <c r="R14" s="9"/>
      <c r="S14" s="2"/>
      <c r="T14" s="2"/>
    </row>
    <row r="15" spans="1:38" ht="18" customHeight="1" thickBot="1">
      <c r="A15" s="34"/>
      <c r="B15" s="127"/>
      <c r="C15" s="128"/>
      <c r="D15" s="128"/>
      <c r="E15" s="129"/>
      <c r="F15" s="34"/>
      <c r="G15" s="15"/>
      <c r="H15" s="33">
        <v>4</v>
      </c>
      <c r="I15" s="33">
        <v>4</v>
      </c>
      <c r="J15" s="32">
        <f>ROUNDUP(2.5,1)</f>
        <v>2.5</v>
      </c>
      <c r="K15" s="30"/>
      <c r="L15" s="31">
        <f>IF(K15=0,0,IF(K15&gt;=(I15+5),0,IF($O$7&lt;J15,(VLOOKUP(K15,$AB$3:$AF$11,2,0)),IF($O$7&gt;=(SUM(J15+36)),(VLOOKUP(K15,$AB$3:$AF$11,5,0)),IF($O$7&gt;=(SUM(J15+18)),(VLOOKUP(K15,$AB$3:$AF$11,4,0)),IF($O$7&gt;=J15,(VLOOKUP(K15,$AB$3:$AF$11,3,0))))))))</f>
        <v>0</v>
      </c>
      <c r="M15" s="30"/>
      <c r="N15" s="29">
        <f>IF(M15=0,0,IF(M15&gt;=(I15+5),0,IF($O$8&lt;J15,(VLOOKUP(M15,$AB$3:$AF$11,2,0)),IF($O$8&gt;=(SUM(J15+36)),(VLOOKUP(M15,$AB$3:$AF$11,5,0)),IF($O$8&gt;=(SUM(J15+18)),(VLOOKUP(M15,$AB$3:$AF$11,4,0)),IF($O$8&gt;=J15,(VLOOKUP(M15,$AB$3:$AF$11,3,0))))))))</f>
        <v>0</v>
      </c>
      <c r="O15" s="22">
        <f t="shared" si="0"/>
        <v>0</v>
      </c>
      <c r="P15" s="28"/>
      <c r="Q15" s="28"/>
      <c r="R15" s="9"/>
      <c r="S15" s="2"/>
      <c r="T15" s="2"/>
    </row>
    <row r="16" spans="1:38" ht="18" customHeight="1" thickBot="1">
      <c r="A16" s="34"/>
      <c r="B16" s="127"/>
      <c r="C16" s="128"/>
      <c r="D16" s="128"/>
      <c r="E16" s="129"/>
      <c r="F16" s="34"/>
      <c r="G16" s="15"/>
      <c r="H16" s="33">
        <v>5</v>
      </c>
      <c r="I16" s="33">
        <v>4</v>
      </c>
      <c r="J16" s="32">
        <f>ROUNDUP(4.5,1)</f>
        <v>4.5</v>
      </c>
      <c r="K16" s="30"/>
      <c r="L16" s="31">
        <f>IF(K16=0,0,IF(K16&gt;=(I16+5),0,IF($O$7&lt;J16,(VLOOKUP(K16,$AB$3:$AF$11,2,0)),IF($O$7&gt;=(SUM(J16+36)),(VLOOKUP(K16,$AB$3:$AF$11,5,0)),IF($O$7&gt;=(SUM(J16+18)),(VLOOKUP(K16,$AB$3:$AF$11,4,0)),IF($O$7&gt;=J16,(VLOOKUP(K16,$AB$3:$AF$11,3,0))))))))</f>
        <v>0</v>
      </c>
      <c r="M16" s="30"/>
      <c r="N16" s="29">
        <f>IF(M16=0,0,IF(M16&gt;=(I16+5),0,IF($O$8&lt;J16,(VLOOKUP(M16,$AB$3:$AF$11,2,0)),IF($O$8&gt;=(SUM(J16+36)),(VLOOKUP(M16,$AB$3:$AF$11,5,0)),IF($O$8&gt;=(SUM(J16+18)),(VLOOKUP(M16,$AB$3:$AF$11,4,0)),IF($O$8&gt;=J16,(VLOOKUP(M16,$AB$3:$AF$11,3,0))))))))</f>
        <v>0</v>
      </c>
      <c r="O16" s="22">
        <f t="shared" si="0"/>
        <v>0</v>
      </c>
      <c r="P16" s="28"/>
      <c r="Q16" s="28"/>
      <c r="R16" s="9"/>
      <c r="S16" s="2"/>
      <c r="T16" s="2"/>
    </row>
    <row r="17" spans="1:22" ht="18" customHeight="1" thickBot="1">
      <c r="A17" s="34"/>
      <c r="B17" s="127"/>
      <c r="C17" s="128"/>
      <c r="D17" s="128"/>
      <c r="E17" s="129"/>
      <c r="F17" s="34"/>
      <c r="G17" s="15"/>
      <c r="H17" s="33">
        <v>6</v>
      </c>
      <c r="I17" s="33">
        <v>4</v>
      </c>
      <c r="J17" s="32">
        <f>ROUNDUP(14.5,1)</f>
        <v>14.5</v>
      </c>
      <c r="K17" s="30"/>
      <c r="L17" s="31">
        <f>IF(K17=0,0,IF(K17&gt;=(I17+5),0,IF($O$7&lt;J17,(VLOOKUP(K17,$AB$3:$AF$11,2,0)),IF($O$7&gt;=(SUM(J17+36)),(VLOOKUP(K17,$AB$3:$AF$11,5,0)),IF($O$7&gt;=(SUM(J17+18)),(VLOOKUP(K17,$AB$3:$AF$11,4,0)),IF($O$7&gt;=J17,(VLOOKUP(K17,$AB$3:$AF$11,3,0))))))))</f>
        <v>0</v>
      </c>
      <c r="M17" s="30"/>
      <c r="N17" s="29">
        <f>IF(M17=0,0,IF(M17&gt;=(I17+5),0,IF($O$8&lt;J17,(VLOOKUP(M17,$AB$3:$AF$11,2,0)),IF($O$8&gt;=(SUM(J17+36)),(VLOOKUP(M17,$AB$3:$AF$11,5,0)),IF($O$8&gt;=(SUM(J17+18)),(VLOOKUP(M17,$AB$3:$AF$11,4,0)),IF($O$8&gt;=J17,(VLOOKUP(M17,$AB$3:$AF$11,3,0))))))))</f>
        <v>0</v>
      </c>
      <c r="O17" s="22">
        <f t="shared" si="0"/>
        <v>0</v>
      </c>
      <c r="P17" s="28"/>
      <c r="Q17" s="28"/>
      <c r="R17" s="9"/>
      <c r="S17" s="2"/>
      <c r="T17" s="2"/>
      <c r="V17" s="16"/>
    </row>
    <row r="18" spans="1:22" ht="18" customHeight="1" thickBot="1">
      <c r="A18" s="34"/>
      <c r="B18" s="127"/>
      <c r="C18" s="128"/>
      <c r="D18" s="128"/>
      <c r="E18" s="129"/>
      <c r="F18" s="34"/>
      <c r="G18" s="15"/>
      <c r="H18" s="33">
        <v>7</v>
      </c>
      <c r="I18" s="33">
        <v>4</v>
      </c>
      <c r="J18" s="32">
        <f>ROUNDUP(0.5,1)</f>
        <v>0.5</v>
      </c>
      <c r="K18" s="30"/>
      <c r="L18" s="31">
        <f>IF(K18=0,0,IF(K18&gt;=(I18+5),0,IF($O$7&lt;J18,(VLOOKUP(K18,$AB$3:$AF$11,2,0)),IF($O$7&gt;=(SUM(J18+36)),(VLOOKUP(K18,$AB$3:$AF$11,5,0)),IF($O$7&gt;=(SUM(J18+18)),(VLOOKUP(K18,$AB$3:$AF$11,4,0)),IF($O$7&gt;=J18,(VLOOKUP(K18,$AB$3:$AF$11,3,0))))))))</f>
        <v>0</v>
      </c>
      <c r="M18" s="30"/>
      <c r="N18" s="29">
        <f>IF(M18=0,0,IF(M18&gt;=(I18+5),0,IF($O$8&lt;J18,(VLOOKUP(M18,$AB$3:$AF$11,2,0)),IF($O$8&gt;=(SUM(J18+36)),(VLOOKUP(M18,$AB$3:$AF$11,5,0)),IF($O$8&gt;=(SUM(J18+18)),(VLOOKUP(M18,$AB$3:$AF$11,4,0)),IF($O$8&gt;=J18,(VLOOKUP(M18,$AB$3:$AF$11,3,0))))))))</f>
        <v>0</v>
      </c>
      <c r="O18" s="22">
        <f t="shared" si="0"/>
        <v>0</v>
      </c>
      <c r="P18" s="28"/>
      <c r="Q18" s="28"/>
      <c r="R18" s="9"/>
      <c r="S18" s="2"/>
      <c r="T18" s="2"/>
      <c r="V18" s="16"/>
    </row>
    <row r="19" spans="1:22" ht="18" customHeight="1" thickBot="1">
      <c r="A19" s="34"/>
      <c r="B19" s="127"/>
      <c r="C19" s="128"/>
      <c r="D19" s="128"/>
      <c r="E19" s="129"/>
      <c r="F19" s="34"/>
      <c r="G19" s="15"/>
      <c r="H19" s="33">
        <v>8</v>
      </c>
      <c r="I19" s="33">
        <v>3</v>
      </c>
      <c r="J19" s="32">
        <f>ROUNDUP(6.5,1)</f>
        <v>6.5</v>
      </c>
      <c r="K19" s="30"/>
      <c r="L19" s="31">
        <f>IF(K19=0,0,IF(K19&gt;=(I19+5),0,IF($O$7&lt;J19,(VLOOKUP(K19,$V$3:$Z$10,2,0)),IF($O$7&gt;=(SUM(J19+36)),(VLOOKUP(K19,$V$3:$Z$10,5,0)),IF($O$7&gt;=(SUM(J19+18)),(VLOOKUP(K19,$V$3:$Z$10,4,0)),IF($O$7&gt;=J19,(VLOOKUP(K19,$V$3:$Z$10,3,0))))))))</f>
        <v>0</v>
      </c>
      <c r="M19" s="30"/>
      <c r="N19" s="29">
        <f>IF(M19=0,0,IF(M19&gt;=(I19+5),0,IF($O$8&lt;J19,(VLOOKUP(M19,$V$3:$Z$10,2,0)),IF($O$8&gt;=(SUM(J19+36)),(VLOOKUP(M19,$V$3:$Z$10,5,0)),IF($O$8&gt;=(SUM(J19+18)),(VLOOKUP(M19,$V$3:$Z$10,4,0)),IF($O$8&gt;=J19,(VLOOKUP(M19,$V$3:$Z$10,3,0))))))))</f>
        <v>0</v>
      </c>
      <c r="O19" s="22">
        <f t="shared" si="0"/>
        <v>0</v>
      </c>
      <c r="P19" s="28"/>
      <c r="Q19" s="28"/>
      <c r="R19" s="9"/>
      <c r="S19" s="2"/>
      <c r="T19" s="2"/>
      <c r="V19" s="16"/>
    </row>
    <row r="20" spans="1:22" ht="18.75" customHeight="1" thickBot="1">
      <c r="A20" s="34"/>
      <c r="B20" s="127"/>
      <c r="C20" s="128"/>
      <c r="D20" s="128"/>
      <c r="E20" s="129"/>
      <c r="F20" s="34"/>
      <c r="G20" s="15"/>
      <c r="H20" s="44">
        <v>9</v>
      </c>
      <c r="I20" s="44">
        <v>5</v>
      </c>
      <c r="J20" s="26">
        <f>ROUNDUP(8.5,1)</f>
        <v>8.5</v>
      </c>
      <c r="K20" s="24"/>
      <c r="L20" s="25">
        <f>IF(K20=0,0,IF(K20&gt;=(I20+5),0,IF($O$7&lt;J20,(VLOOKUP(K20,$AH$3:$AL$12,2,0)),IF($O$7&gt;=(SUM(J20+36)),(VLOOKUP(K20,$AH$3:$AL$12,5,0)),IF($O$7&gt;=(SUM(J20+18)),(VLOOKUP(K20,$AH$3:$AL$12,4,0)),IF($O$7&gt;=J20,(VLOOKUP(K20,$AH$3:$AL$12,3,0))))))))</f>
        <v>0</v>
      </c>
      <c r="M20" s="24"/>
      <c r="N20" s="23">
        <f>IF(M20=0,0,IF(M20&gt;=(I20+5),0,IF($O$8&lt;J20,(VLOOKUP(M20,$AH$3:$AL$12,2,0)),IF($O$8&gt;=(SUM(J20+36)),(VLOOKUP(M20,$AH$3:$AL$12,5,0)),IF($O$8&gt;=(SUM(J20+18)),(VLOOKUP(M20,$AH$3:$AL$12,4,0)),IF($O$8&gt;=J20,(VLOOKUP(M20,$AH$3:$AL$12,3,0))))))))</f>
        <v>0</v>
      </c>
      <c r="O20" s="22">
        <f t="shared" si="0"/>
        <v>0</v>
      </c>
      <c r="P20" s="43"/>
      <c r="Q20" s="43"/>
      <c r="R20" s="9"/>
      <c r="S20" s="2"/>
      <c r="T20" s="2"/>
      <c r="V20" s="16"/>
    </row>
    <row r="21" spans="1:22" ht="18.75" customHeight="1" thickBot="1">
      <c r="A21" s="34"/>
      <c r="B21" s="127"/>
      <c r="C21" s="128"/>
      <c r="D21" s="128"/>
      <c r="E21" s="129"/>
      <c r="F21" s="34"/>
      <c r="G21" s="15"/>
      <c r="H21" s="164" t="s">
        <v>9</v>
      </c>
      <c r="I21" s="165"/>
      <c r="J21" s="165"/>
      <c r="K21" s="42"/>
      <c r="L21" s="42"/>
      <c r="M21" s="42"/>
      <c r="N21" s="42"/>
      <c r="O21" s="19">
        <f>SUM(O12:O20)</f>
        <v>0</v>
      </c>
      <c r="P21" s="41"/>
      <c r="Q21" s="41"/>
      <c r="R21" s="9"/>
      <c r="S21" s="2"/>
      <c r="T21" s="2"/>
    </row>
    <row r="22" spans="1:22" ht="18" customHeight="1" thickBot="1">
      <c r="A22" s="34"/>
      <c r="B22" s="127"/>
      <c r="C22" s="128"/>
      <c r="D22" s="128"/>
      <c r="E22" s="129"/>
      <c r="F22" s="34"/>
      <c r="G22" s="15"/>
      <c r="H22" s="40">
        <v>10</v>
      </c>
      <c r="I22" s="40">
        <v>5</v>
      </c>
      <c r="J22" s="39">
        <f>ROUNDUP(7.5,1)</f>
        <v>7.5</v>
      </c>
      <c r="K22" s="37"/>
      <c r="L22" s="38">
        <f>IF(K22=0,0,IF(K22&gt;=(I22+5),0,IF($O$7&lt;J22,(VLOOKUP(K22,$AH$3:$AL$12,2,0)),IF($O$7&gt;=(SUM(J22+36)),(VLOOKUP(K22,$AH$3:$AL$12,5,0)),IF($O$7&gt;=(SUM(J22+18)),(VLOOKUP(K22,$AH$3:$AL$12,4,0)),IF($O$7&gt;=J22,(VLOOKUP(K22,$AH$3:$AL$12,3,0))))))))</f>
        <v>0</v>
      </c>
      <c r="M22" s="37"/>
      <c r="N22" s="36">
        <f>IF(M22=0,0,IF(M22&gt;=(I22+5),0,IF($O$8&lt;J22,(VLOOKUP(M22,$AH$3:$AL$12,2,0)),IF($O$8&gt;=(SUM(J22+36)),(VLOOKUP(M22,$AH$3:$AL$12,5,0)),IF($O$8&gt;=(SUM(J22+18)),(VLOOKUP(M22,$AH$3:$AL$12,4,0)),IF($O$8&gt;=J22,(VLOOKUP(M22,$AH$3:$AL$12,3,0))))))))</f>
        <v>0</v>
      </c>
      <c r="O22" s="22">
        <f t="shared" ref="O22:O30" si="1">MAX(L22,N22)</f>
        <v>0</v>
      </c>
      <c r="P22" s="35"/>
      <c r="Q22" s="35"/>
      <c r="R22" s="9"/>
      <c r="S22" s="2"/>
      <c r="T22" s="2"/>
    </row>
    <row r="23" spans="1:22" ht="18" customHeight="1" thickBot="1">
      <c r="A23" s="34"/>
      <c r="B23" s="127"/>
      <c r="C23" s="128"/>
      <c r="D23" s="128"/>
      <c r="E23" s="129"/>
      <c r="F23" s="34"/>
      <c r="G23" s="15"/>
      <c r="H23" s="33">
        <v>11</v>
      </c>
      <c r="I23" s="33">
        <v>4</v>
      </c>
      <c r="J23" s="32">
        <f>ROUNDUP(15.5,1)</f>
        <v>15.5</v>
      </c>
      <c r="K23" s="30"/>
      <c r="L23" s="31">
        <f>IF(K23=0,0,IF(K23&gt;=(I23+5),0,IF($O$7&lt;J23,(VLOOKUP(K23,$AB$3:$AF$11,2,0)),IF($O$7&gt;=(SUM(J23+36)),(VLOOKUP(K23,$AB$3:$AF$11,5,0)),IF($O$7&gt;=(SUM(J23+18)),(VLOOKUP(K23,$AB$3:$AF$11,4,0)),IF($O$7&gt;=J23,(VLOOKUP(K23,$AB$3:$AF$11,3,0))))))))</f>
        <v>0</v>
      </c>
      <c r="M23" s="30"/>
      <c r="N23" s="29">
        <f>IF(M23=0,0,IF(M23&gt;=(I23+5),0,IF($O$8&lt;J23,(VLOOKUP(M23,$AB$3:$AF$11,2,0)),IF($O$8&gt;=(SUM(J23+36)),(VLOOKUP(M23,$AB$3:$AF$11,5,0)),IF($O$8&gt;=(SUM(J23+18)),(VLOOKUP(M23,$AB$3:$AF$11,4,0)),IF($O$8&gt;=J23,(VLOOKUP(M23,$AB$3:$AF$11,3,0))))))))</f>
        <v>0</v>
      </c>
      <c r="O23" s="22">
        <f t="shared" si="1"/>
        <v>0</v>
      </c>
      <c r="P23" s="28"/>
      <c r="Q23" s="28"/>
      <c r="R23" s="9"/>
      <c r="S23" s="2"/>
      <c r="T23" s="2"/>
    </row>
    <row r="24" spans="1:22" ht="18.75" customHeight="1" thickBot="1">
      <c r="A24" s="34"/>
      <c r="B24" s="127"/>
      <c r="C24" s="128"/>
      <c r="D24" s="128"/>
      <c r="E24" s="129"/>
      <c r="F24" s="34"/>
      <c r="G24" s="15"/>
      <c r="H24" s="33">
        <v>12</v>
      </c>
      <c r="I24" s="33">
        <v>4</v>
      </c>
      <c r="J24" s="32">
        <f>ROUNDUP(9.5,1)</f>
        <v>9.5</v>
      </c>
      <c r="K24" s="30"/>
      <c r="L24" s="31">
        <f>IF(K24=0,0,IF(K24&gt;=(I24+5),0,IF($O$7&lt;J24,(VLOOKUP(K24,$AB$3:$AF$11,2,0)),IF($O$7&gt;=(SUM(J24+36)),(VLOOKUP(K24,$AB$3:$AF$11,5,0)),IF($O$7&gt;=(SUM(J24+18)),(VLOOKUP(K24,$AB$3:$AF$11,4,0)),IF($O$7&gt;=J24,(VLOOKUP(K24,$AB$3:$AF$11,3,0))))))))</f>
        <v>0</v>
      </c>
      <c r="M24" s="30"/>
      <c r="N24" s="29">
        <f>IF(M24=0,0,IF(M24&gt;=(I24+5),0,IF($O$8&lt;J24,(VLOOKUP(M24,$AB$3:$AF$11,2,0)),IF($O$8&gt;=(SUM(J24+36)),(VLOOKUP(M24,$AB$3:$AF$11,5,0)),IF($O$8&gt;=(SUM(J24+18)),(VLOOKUP(M24,$AB$3:$AF$11,4,0)),IF($O$8&gt;=J24,(VLOOKUP(M24,$AB$3:$AF$11,3,0))))))))</f>
        <v>0</v>
      </c>
      <c r="O24" s="22">
        <f t="shared" si="1"/>
        <v>0</v>
      </c>
      <c r="P24" s="28"/>
      <c r="Q24" s="28"/>
      <c r="R24" s="9"/>
      <c r="S24" s="2"/>
      <c r="T24" s="2"/>
    </row>
    <row r="25" spans="1:22" ht="18" customHeight="1" thickBot="1">
      <c r="A25" s="34"/>
      <c r="B25" s="127"/>
      <c r="C25" s="128"/>
      <c r="D25" s="128"/>
      <c r="E25" s="129"/>
      <c r="F25" s="34"/>
      <c r="G25" s="15"/>
      <c r="H25" s="33">
        <v>13</v>
      </c>
      <c r="I25" s="33">
        <v>5</v>
      </c>
      <c r="J25" s="32">
        <f>ROUNDUP(3.5,1)</f>
        <v>3.5</v>
      </c>
      <c r="K25" s="30"/>
      <c r="L25" s="31">
        <f>IF(K25=0,0,IF(K25&gt;=(I25+5),0,IF($O$7&lt;J25,(VLOOKUP(K25,$AH$3:$AL$12,2,0)),IF($O$7&gt;=(SUM(J25+36)),(VLOOKUP(K25,$AH$3:$AL$12,5,0)),IF($O$7&gt;=(SUM(J25+18)),(VLOOKUP(K25,$AH$3:$AL$12,4,0)),IF($O$7&gt;=J25,(VLOOKUP(K25,$AH$3:$AL$12,3,0))))))))</f>
        <v>0</v>
      </c>
      <c r="M25" s="30"/>
      <c r="N25" s="29">
        <f>IF(M25=0,0,IF(M25&gt;=(I25+5),0,IF($O$8&lt;J25,(VLOOKUP(M25,$AH$3:$AL$12,2,0)),IF($O$8&gt;=(SUM(J25+36)),(VLOOKUP(M25,$AH$3:$AL$12,5,0)),IF($O$8&gt;=(SUM(J25+18)),(VLOOKUP(M25,$AH$3:$AL$12,4,0)),IF($O$8&gt;=J25,(VLOOKUP(M25,$AH$3:$AL$12,3,0))))))))</f>
        <v>0</v>
      </c>
      <c r="O25" s="22">
        <f t="shared" si="1"/>
        <v>0</v>
      </c>
      <c r="P25" s="28"/>
      <c r="Q25" s="28"/>
      <c r="R25" s="9"/>
      <c r="S25" s="2"/>
      <c r="T25" s="2"/>
    </row>
    <row r="26" spans="1:22" ht="18" customHeight="1" thickBot="1">
      <c r="A26" s="34"/>
      <c r="B26" s="127"/>
      <c r="C26" s="128"/>
      <c r="D26" s="128"/>
      <c r="E26" s="129"/>
      <c r="F26" s="34"/>
      <c r="G26" s="15"/>
      <c r="H26" s="33">
        <v>14</v>
      </c>
      <c r="I26" s="33">
        <v>4</v>
      </c>
      <c r="J26" s="32">
        <f>ROUNDUP(11.5,1)</f>
        <v>11.5</v>
      </c>
      <c r="K26" s="30"/>
      <c r="L26" s="31">
        <f>IF(K26=0,0,IF(K26&gt;=(I26+5),0,IF($O$7&lt;J26,(VLOOKUP(K26,$AB$3:$AF$11,2,0)),IF($O$7&gt;=(SUM(J26+36)),(VLOOKUP(K26,$AB$3:$AF$11,5,0)),IF($O$7&gt;=(SUM(J26+18)),(VLOOKUP(K26,$AB$3:$AF$11,4,0)),IF($O$7&gt;=J26,(VLOOKUP(K26,$AB$3:$AF$11,3,0))))))))</f>
        <v>0</v>
      </c>
      <c r="M26" s="30"/>
      <c r="N26" s="29">
        <f>IF(M26=0,0,IF(M26&gt;=(I26+5),0,IF($O$8&lt;J26,(VLOOKUP(M26,$AB$3:$AF$11,2,0)),IF($O$8&gt;=(SUM(J26+36)),(VLOOKUP(M26,$AB$3:$AF$11,5,0)),IF($O$8&gt;=(SUM(J26+18)),(VLOOKUP(M26,$AB$3:$AF$11,4,0)),IF($O$8&gt;=J26,(VLOOKUP(M26,$AB$3:$AF$11,3,0))))))))</f>
        <v>0</v>
      </c>
      <c r="O26" s="22">
        <f t="shared" si="1"/>
        <v>0</v>
      </c>
      <c r="P26" s="28"/>
      <c r="Q26" s="28"/>
      <c r="R26" s="9"/>
      <c r="S26" s="2"/>
      <c r="T26" s="2"/>
    </row>
    <row r="27" spans="1:22" ht="18" customHeight="1" thickBot="1">
      <c r="A27" s="34"/>
      <c r="B27" s="127"/>
      <c r="C27" s="128"/>
      <c r="D27" s="128"/>
      <c r="E27" s="129"/>
      <c r="F27" s="34"/>
      <c r="G27" s="15"/>
      <c r="H27" s="33">
        <v>15</v>
      </c>
      <c r="I27" s="33">
        <v>3</v>
      </c>
      <c r="J27" s="32">
        <f>ROUNDUP(17.5,1)</f>
        <v>17.5</v>
      </c>
      <c r="K27" s="30"/>
      <c r="L27" s="31">
        <f>IF(K27=0,0,IF(K27&gt;=(I27+5),0,IF($O$7&lt;J27,(VLOOKUP(K27,$V$3:$Z$10,2,0)),IF($O$7&gt;=(SUM(J27+36)),(VLOOKUP(K27,$V$3:$Z$10,5,0)),IF($O$7&gt;=(SUM(J27+18)),(VLOOKUP(K27,$V$3:$Z$10,4,0)),IF($O$7&gt;=J27,(VLOOKUP(K27,$V$3:$Z$10,3,0))))))))</f>
        <v>0</v>
      </c>
      <c r="M27" s="30"/>
      <c r="N27" s="29">
        <f>IF(M27=0,0,IF(M27&gt;=(I27+5),0,IF($O$8&lt;J27,(VLOOKUP(M27,$V$3:$Z$10,2,0)),IF($O$8&gt;=(SUM(J27+36)),(VLOOKUP(M27,$V$3:$Z$10,5,0)),IF($O$8&gt;=(SUM(J27+18)),(VLOOKUP(M27,$V$3:$Z$10,4,0)),IF($O$8&gt;=J27,(VLOOKUP(M27,$V$3:$Z$10,3,0))))))))</f>
        <v>0</v>
      </c>
      <c r="O27" s="22">
        <f t="shared" si="1"/>
        <v>0</v>
      </c>
      <c r="P27" s="28"/>
      <c r="Q27" s="28"/>
      <c r="R27" s="9"/>
      <c r="S27" s="2"/>
      <c r="T27" s="2"/>
      <c r="V27" s="16"/>
    </row>
    <row r="28" spans="1:22" ht="18" customHeight="1" thickBot="1">
      <c r="A28" s="34"/>
      <c r="B28" s="130"/>
      <c r="C28" s="131"/>
      <c r="D28" s="131"/>
      <c r="E28" s="132"/>
      <c r="F28" s="34"/>
      <c r="G28" s="15"/>
      <c r="H28" s="33">
        <v>16</v>
      </c>
      <c r="I28" s="33">
        <v>4</v>
      </c>
      <c r="J28" s="32">
        <v>14</v>
      </c>
      <c r="K28" s="30"/>
      <c r="L28" s="31">
        <f>IF(K28=0,0,IF(K28&gt;=(I28+5),0,IF($O$7&lt;J28,(VLOOKUP(K28,$AB$3:$AF$11,2,0)),IF($O$7&gt;=(SUM(J28+36)),(VLOOKUP(K28,$AB$3:$AF$11,5,0)),IF($O$7&gt;=(SUM(J28+18)),(VLOOKUP(K28,$AB$3:$AF$11,4,0)),IF($O$7&gt;=J28,(VLOOKUP(K28,$AB$3:$AF$11,3,0))))))))</f>
        <v>0</v>
      </c>
      <c r="M28" s="30"/>
      <c r="N28" s="29">
        <f>IF(M28=0,0,IF(M28&gt;=(I28+5),0,IF($O$8&lt;J28,(VLOOKUP(M28,$AB$3:$AF$11,2,0)),IF($O$8&gt;=(SUM(J28+36)),(VLOOKUP(M28,$AB$3:$AF$11,5,0)),IF($O$8&gt;=(SUM(J28+18)),(VLOOKUP(M28,$AB$3:$AF$11,4,0)),IF($O$8&gt;=J28,(VLOOKUP(M28,$AB$3:$AF$11,3,0))))))))</f>
        <v>0</v>
      </c>
      <c r="O28" s="22">
        <f t="shared" si="1"/>
        <v>0</v>
      </c>
      <c r="P28" s="28"/>
      <c r="Q28" s="28"/>
      <c r="R28" s="9"/>
      <c r="S28" s="2"/>
      <c r="T28" s="2"/>
      <c r="V28" s="16"/>
    </row>
    <row r="29" spans="1:22" ht="18" customHeight="1" thickBot="1">
      <c r="A29" s="11"/>
      <c r="B29" s="11"/>
      <c r="C29" s="11"/>
      <c r="D29" s="11"/>
      <c r="E29" s="11"/>
      <c r="F29" s="11"/>
      <c r="G29" s="15"/>
      <c r="H29" s="33">
        <v>17</v>
      </c>
      <c r="I29" s="33">
        <v>4</v>
      </c>
      <c r="J29" s="32">
        <f>ROUNDUP(5.5,1)</f>
        <v>5.5</v>
      </c>
      <c r="K29" s="30"/>
      <c r="L29" s="31">
        <f>IF(K29=0,0,IF(K29&gt;=(I29+5),0,IF($O$7&lt;J29,(VLOOKUP(K29,$AB$3:$AF$11,2,0)),IF($O$7&gt;=(SUM(J29+36)),(VLOOKUP(K29,$AB$3:$AF$11,5,0)),IF($O$7&gt;=(SUM(J29+18)),(VLOOKUP(K29,$AB$3:$AF$11,4,0)),IF($O$7&gt;=J29,(VLOOKUP(K29,$AB$3:$AF$11,3,0))))))))</f>
        <v>0</v>
      </c>
      <c r="M29" s="30"/>
      <c r="N29" s="29">
        <f>IF(M29=0,0,IF(M29&gt;=(I29+5),0,IF($O$8&lt;J29,(VLOOKUP(M29,$AB$3:$AF$11,2,0)),IF($O$8&gt;=(SUM(J29+36)),(VLOOKUP(M29,$AB$3:$AF$11,5,0)),IF($O$8&gt;=(SUM(J29+18)),(VLOOKUP(M29,$AB$3:$AF$11,4,0)),IF($O$8&gt;=J29,(VLOOKUP(M29,$AB$3:$AF$11,3,0))))))))</f>
        <v>0</v>
      </c>
      <c r="O29" s="22">
        <f t="shared" si="1"/>
        <v>0</v>
      </c>
      <c r="P29" s="28"/>
      <c r="Q29" s="28"/>
      <c r="R29" s="9"/>
      <c r="S29" s="2"/>
      <c r="T29" s="2"/>
      <c r="V29" s="16"/>
    </row>
    <row r="30" spans="1:22" ht="18.75" customHeight="1" thickBot="1">
      <c r="A30" s="11"/>
      <c r="B30" s="166" t="s">
        <v>45</v>
      </c>
      <c r="C30" s="167"/>
      <c r="D30" s="167"/>
      <c r="E30" s="168"/>
      <c r="F30" s="11"/>
      <c r="G30" s="15"/>
      <c r="H30" s="27">
        <v>18</v>
      </c>
      <c r="I30" s="27">
        <v>4</v>
      </c>
      <c r="J30" s="26">
        <f>ROUNDUP(1.5,1)</f>
        <v>1.5</v>
      </c>
      <c r="K30" s="24"/>
      <c r="L30" s="25">
        <f>IF(K30=0,0,IF(K30&gt;=(I30+5),0,IF($O$7&lt;J30,(VLOOKUP(K30,$AB$3:$AF$11,2,0)),IF($O$7&gt;=(SUM(J30+36)),(VLOOKUP(K30,$AB$3:$AF$11,5,0)),IF($O$7&gt;=(SUM(J30+18)),(VLOOKUP(K30,$AB$3:$AF$11,4,0)),IF($O$7&gt;=J30,(VLOOKUP(K30,$AB$3:$AF$11,3,0))))))))</f>
        <v>0</v>
      </c>
      <c r="M30" s="24"/>
      <c r="N30" s="23">
        <f>IF(M30=0,0,IF(M30&gt;=(I30+5),0,IF($O$8&lt;J30,(VLOOKUP(M30,$AB$3:$AF$11,2,0)),IF($O$8&gt;=(SUM(J30+36)),(VLOOKUP(M30,$AB$3:$AF$11,5,0)),IF($O$8&gt;=(SUM(J30+18)),(VLOOKUP(M30,$AB$3:$AF$11,4,0)),IF($O$8&gt;=J30,(VLOOKUP(M30,$AB$3:$AF$11,3,0))))))))</f>
        <v>0</v>
      </c>
      <c r="O30" s="22">
        <f t="shared" si="1"/>
        <v>0</v>
      </c>
      <c r="P30" s="21"/>
      <c r="Q30" s="21"/>
      <c r="R30" s="9"/>
      <c r="S30" s="2"/>
      <c r="T30" s="2"/>
      <c r="V30" s="16"/>
    </row>
    <row r="31" spans="1:22" ht="18.75" customHeight="1" thickBot="1">
      <c r="A31" s="11"/>
      <c r="B31" s="169"/>
      <c r="C31" s="170"/>
      <c r="D31" s="170"/>
      <c r="E31" s="171"/>
      <c r="F31" s="11"/>
      <c r="G31" s="15"/>
      <c r="H31" s="175" t="s">
        <v>8</v>
      </c>
      <c r="I31" s="176"/>
      <c r="J31" s="177"/>
      <c r="K31" s="20"/>
      <c r="L31" s="20"/>
      <c r="M31" s="20"/>
      <c r="N31" s="20"/>
      <c r="O31" s="19">
        <f>SUM(O22:O30)</f>
        <v>0</v>
      </c>
      <c r="P31" s="18"/>
      <c r="Q31" s="17"/>
      <c r="R31" s="13"/>
      <c r="S31" s="2"/>
      <c r="T31" s="2"/>
      <c r="V31" s="16"/>
    </row>
    <row r="32" spans="1:22" ht="18.75" customHeight="1" thickBot="1">
      <c r="A32" s="11"/>
      <c r="B32" s="169"/>
      <c r="C32" s="170"/>
      <c r="D32" s="170"/>
      <c r="E32" s="171"/>
      <c r="F32" s="11"/>
      <c r="G32" s="15"/>
      <c r="H32" s="14"/>
      <c r="I32" s="14"/>
      <c r="J32" s="14"/>
      <c r="K32" s="178" t="s">
        <v>7</v>
      </c>
      <c r="L32" s="179"/>
      <c r="M32" s="180" t="s">
        <v>6</v>
      </c>
      <c r="N32" s="181"/>
      <c r="O32" s="182" t="s">
        <v>5</v>
      </c>
      <c r="P32" s="182"/>
      <c r="Q32" s="183"/>
      <c r="R32" s="13"/>
      <c r="S32" s="2"/>
      <c r="T32" s="2"/>
    </row>
    <row r="33" spans="1:20" ht="30" customHeight="1" thickTop="1" thickBot="1">
      <c r="A33" s="11"/>
      <c r="B33" s="169"/>
      <c r="C33" s="170"/>
      <c r="D33" s="170"/>
      <c r="E33" s="171"/>
      <c r="F33" s="11"/>
      <c r="G33" s="12"/>
      <c r="H33" s="159" t="s">
        <v>4</v>
      </c>
      <c r="I33" s="159"/>
      <c r="J33" s="159"/>
      <c r="K33" s="184" t="s">
        <v>1</v>
      </c>
      <c r="L33" s="185"/>
      <c r="M33" s="184" t="s">
        <v>1</v>
      </c>
      <c r="N33" s="185"/>
      <c r="O33" s="182"/>
      <c r="P33" s="182"/>
      <c r="Q33" s="183"/>
      <c r="R33" s="9"/>
      <c r="S33" s="2"/>
      <c r="T33" s="2"/>
    </row>
    <row r="34" spans="1:20" ht="30" customHeight="1" thickTop="1" thickBot="1">
      <c r="A34" s="2"/>
      <c r="B34" s="169"/>
      <c r="C34" s="170"/>
      <c r="D34" s="170"/>
      <c r="E34" s="171"/>
      <c r="F34" s="11"/>
      <c r="G34" s="10"/>
      <c r="H34" s="186" t="s">
        <v>3</v>
      </c>
      <c r="I34" s="186"/>
      <c r="J34" s="187"/>
      <c r="K34" s="184" t="s">
        <v>1</v>
      </c>
      <c r="L34" s="185"/>
      <c r="M34" s="184" t="s">
        <v>1</v>
      </c>
      <c r="N34" s="185"/>
      <c r="O34" s="182"/>
      <c r="P34" s="182"/>
      <c r="Q34" s="183"/>
      <c r="R34" s="9"/>
      <c r="S34" s="2"/>
      <c r="T34" s="2"/>
    </row>
    <row r="35" spans="1:20" ht="30" customHeight="1" thickTop="1" thickBot="1">
      <c r="A35" s="2"/>
      <c r="B35" s="169"/>
      <c r="C35" s="170"/>
      <c r="D35" s="170"/>
      <c r="E35" s="171"/>
      <c r="F35" s="11"/>
      <c r="G35" s="10"/>
      <c r="H35" s="188" t="s">
        <v>2</v>
      </c>
      <c r="I35" s="188"/>
      <c r="J35" s="189"/>
      <c r="K35" s="184" t="s">
        <v>1</v>
      </c>
      <c r="L35" s="185"/>
      <c r="M35" s="184" t="s">
        <v>1</v>
      </c>
      <c r="N35" s="185"/>
      <c r="O35" s="153"/>
      <c r="P35" s="154"/>
      <c r="Q35" s="155"/>
      <c r="R35" s="9"/>
      <c r="S35" s="2"/>
      <c r="T35" s="2"/>
    </row>
    <row r="36" spans="1:20" ht="30" customHeight="1" thickTop="1" thickBot="1">
      <c r="A36" s="2"/>
      <c r="B36" s="169"/>
      <c r="C36" s="170"/>
      <c r="D36" s="170"/>
      <c r="E36" s="171"/>
      <c r="F36" s="2"/>
      <c r="G36" s="10"/>
      <c r="H36" s="159" t="s">
        <v>0</v>
      </c>
      <c r="I36" s="159"/>
      <c r="J36" s="160"/>
      <c r="K36" s="161">
        <f>SUM(O21+O31)</f>
        <v>0</v>
      </c>
      <c r="L36" s="162"/>
      <c r="M36" s="162"/>
      <c r="N36" s="163"/>
      <c r="O36" s="156"/>
      <c r="P36" s="157"/>
      <c r="Q36" s="158"/>
      <c r="R36" s="9"/>
      <c r="S36" s="2"/>
      <c r="T36" s="2"/>
    </row>
    <row r="37" spans="1:20" ht="11.25" customHeight="1" thickTop="1" thickBot="1">
      <c r="A37" s="2"/>
      <c r="B37" s="172"/>
      <c r="C37" s="173"/>
      <c r="D37" s="173"/>
      <c r="E37" s="174"/>
      <c r="F37" s="2"/>
      <c r="G37" s="8"/>
      <c r="H37" s="7"/>
      <c r="I37" s="7"/>
      <c r="J37" s="7"/>
      <c r="K37" s="7"/>
      <c r="L37" s="7"/>
      <c r="M37" s="7"/>
      <c r="N37" s="7"/>
      <c r="O37" s="7"/>
      <c r="P37" s="7"/>
      <c r="Q37" s="7"/>
      <c r="R37" s="6"/>
      <c r="S37" s="2"/>
      <c r="T37" s="2"/>
    </row>
    <row r="38" spans="1:20" ht="15.75" hidden="1" thickBot="1">
      <c r="H38" s="5"/>
      <c r="I38" s="4"/>
      <c r="J38" s="4"/>
      <c r="K38" s="4"/>
      <c r="L38" s="4"/>
      <c r="M38" s="4"/>
      <c r="N38" s="4"/>
      <c r="O38" s="4"/>
      <c r="P38" s="4"/>
      <c r="Q38" s="3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</sheetData>
  <sheetProtection selectLockedCells="1"/>
  <protectedRanges>
    <protectedRange password="D591" sqref="H2:I5 J2:Q3 J5:Q5 P4:Q4 J4:M4" name="Range2"/>
    <protectedRange password="D591" sqref="H6:J11 H21:J21 H12:I20 H31:J36 H22:I30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O12:O30" name="Range7"/>
    <protectedRange password="D591" sqref="K21:O21 K31:N31" name="Range8"/>
    <protectedRange password="D591" sqref="O31" name="Range9"/>
    <protectedRange password="D591" sqref="K32:N32 O31" name="Range10"/>
    <protectedRange password="D591" sqref="K36:N36" name="Range11"/>
    <protectedRange password="D591" sqref="K33:N33" name="Range11_1"/>
    <protectedRange password="D591" sqref="K34:N34" name="Range11_2"/>
    <protectedRange password="D591" sqref="K35:N35" name="Range11_3"/>
  </protectedRanges>
  <mergeCells count="34">
    <mergeCell ref="K35:L35"/>
    <mergeCell ref="M35:N35"/>
    <mergeCell ref="O35:Q36"/>
    <mergeCell ref="H36:J36"/>
    <mergeCell ref="K36:N36"/>
    <mergeCell ref="H21:J21"/>
    <mergeCell ref="B30:E37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H35:J35"/>
    <mergeCell ref="P10:Q10"/>
    <mergeCell ref="B2:E28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</mergeCells>
  <hyperlinks>
    <hyperlink ref="B30:E37" r:id="rId1" display="Save the document and email to  competitions@hlsgc.co.uk. Put tee time and names in the subject field-  ie 0800 Smith &amp; Bloggs.   Send no later than 9pm on date of competition " xr:uid="{D8F16A22-8292-4615-B088-D23103FB04ED}"/>
  </hyperlinks>
  <pageMargins left="0.25" right="0.25" top="0.75" bottom="0.75" header="0.3" footer="0.3"/>
  <pageSetup paperSize="9" orientation="portrait" horizontalDpi="4294967292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FF59-FE3D-40EF-94AB-CBE2EA50DF00}">
  <sheetPr>
    <tabColor theme="0"/>
  </sheetPr>
  <dimension ref="A1:V41"/>
  <sheetViews>
    <sheetView showGridLines="0" topLeftCell="A25" zoomScale="85" zoomScaleNormal="85" workbookViewId="0">
      <selection activeCell="AM16" sqref="AM16"/>
    </sheetView>
  </sheetViews>
  <sheetFormatPr defaultRowHeight="15"/>
  <cols>
    <col min="1" max="1" width="4.42578125" style="73" customWidth="1"/>
    <col min="2" max="3" width="9.140625" style="73"/>
    <col min="4" max="5" width="17.7109375" style="73" customWidth="1"/>
    <col min="6" max="6" width="2.28515625" style="73" customWidth="1"/>
    <col min="7" max="7" width="1.85546875" style="73" customWidth="1"/>
    <col min="8" max="9" width="9.140625" style="73"/>
    <col min="10" max="10" width="10.140625" style="73" customWidth="1"/>
    <col min="11" max="14" width="9.140625" style="73"/>
    <col min="15" max="15" width="7.28515625" style="73" customWidth="1"/>
    <col min="16" max="16" width="6.7109375" style="73" customWidth="1"/>
    <col min="17" max="17" width="6" style="73" customWidth="1"/>
    <col min="18" max="18" width="1.85546875" style="73" customWidth="1"/>
    <col min="19" max="19" width="5.7109375" style="73" customWidth="1"/>
    <col min="20" max="20" width="15.5703125" style="73" customWidth="1"/>
    <col min="21" max="16384" width="9.140625" style="73"/>
  </cols>
  <sheetData>
    <row r="1" spans="1:22" ht="15.75" thickBot="1">
      <c r="A1" s="190"/>
      <c r="B1" s="190"/>
      <c r="C1" s="190"/>
      <c r="D1" s="190"/>
      <c r="E1" s="190"/>
      <c r="F1" s="116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2" ht="18.75" customHeight="1">
      <c r="A2" s="190"/>
      <c r="B2" s="190"/>
      <c r="C2" s="190"/>
      <c r="D2" s="190"/>
      <c r="E2" s="190"/>
      <c r="F2" s="116"/>
      <c r="G2" s="121"/>
      <c r="H2" s="120"/>
      <c r="I2" s="119"/>
      <c r="J2" s="119"/>
      <c r="K2" s="119"/>
      <c r="L2" s="119"/>
      <c r="M2" s="119"/>
      <c r="N2" s="119"/>
      <c r="O2" s="119"/>
      <c r="P2" s="119"/>
      <c r="Q2" s="119"/>
      <c r="R2" s="118"/>
      <c r="S2" s="74"/>
    </row>
    <row r="3" spans="1:22" ht="15" customHeight="1">
      <c r="A3" s="190"/>
      <c r="B3" s="190"/>
      <c r="C3" s="190"/>
      <c r="D3" s="190"/>
      <c r="E3" s="190"/>
      <c r="F3" s="116"/>
      <c r="G3" s="113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05"/>
      <c r="S3" s="74"/>
    </row>
    <row r="4" spans="1:22" ht="15" customHeight="1">
      <c r="A4" s="190"/>
      <c r="B4" s="190"/>
      <c r="C4" s="190"/>
      <c r="D4" s="190"/>
      <c r="E4" s="190"/>
      <c r="F4" s="116"/>
      <c r="G4" s="113"/>
      <c r="H4" s="117"/>
      <c r="I4" s="117"/>
      <c r="J4" s="117"/>
      <c r="K4" s="117"/>
      <c r="L4" s="191" t="s">
        <v>29</v>
      </c>
      <c r="M4" s="191"/>
      <c r="N4" s="191"/>
      <c r="O4" s="191"/>
      <c r="P4" s="191"/>
      <c r="Q4" s="191"/>
      <c r="R4" s="105"/>
      <c r="S4" s="74"/>
    </row>
    <row r="5" spans="1:22" ht="37.5" customHeight="1" thickBot="1">
      <c r="A5" s="190"/>
      <c r="B5" s="190"/>
      <c r="C5" s="190"/>
      <c r="D5" s="190"/>
      <c r="E5" s="190"/>
      <c r="F5" s="116"/>
      <c r="G5" s="113"/>
      <c r="H5" s="117"/>
      <c r="I5" s="117"/>
      <c r="J5" s="117"/>
      <c r="K5" s="117"/>
      <c r="L5" s="191"/>
      <c r="M5" s="191"/>
      <c r="N5" s="191"/>
      <c r="O5" s="191"/>
      <c r="P5" s="191"/>
      <c r="Q5" s="191"/>
      <c r="R5" s="81"/>
      <c r="S5" s="74"/>
      <c r="U5" s="108"/>
      <c r="V5" s="108"/>
    </row>
    <row r="6" spans="1:22" ht="27.75" customHeight="1" thickBot="1">
      <c r="A6" s="190"/>
      <c r="B6" s="190"/>
      <c r="C6" s="190"/>
      <c r="D6" s="190"/>
      <c r="E6" s="190"/>
      <c r="F6" s="116"/>
      <c r="G6" s="113"/>
      <c r="H6" s="115" t="s">
        <v>28</v>
      </c>
      <c r="I6" s="140" t="s">
        <v>41</v>
      </c>
      <c r="J6" s="142"/>
      <c r="K6" s="66" t="s">
        <v>27</v>
      </c>
      <c r="L6" s="192" t="s">
        <v>40</v>
      </c>
      <c r="M6" s="193"/>
      <c r="N6" s="65" t="s">
        <v>26</v>
      </c>
      <c r="O6" s="64" t="s">
        <v>25</v>
      </c>
      <c r="P6" s="135" t="s">
        <v>24</v>
      </c>
      <c r="Q6" s="136"/>
      <c r="R6" s="81"/>
      <c r="S6" s="74"/>
      <c r="U6" s="108"/>
      <c r="V6" s="108"/>
    </row>
    <row r="7" spans="1:22" ht="24.95" customHeight="1" thickBot="1">
      <c r="A7" s="190"/>
      <c r="B7" s="190"/>
      <c r="C7" s="190"/>
      <c r="D7" s="190"/>
      <c r="E7" s="190"/>
      <c r="F7" s="96"/>
      <c r="G7" s="113"/>
      <c r="H7" s="194" t="s">
        <v>23</v>
      </c>
      <c r="I7" s="195"/>
      <c r="J7" s="196"/>
      <c r="K7" s="197" t="s">
        <v>38</v>
      </c>
      <c r="L7" s="198"/>
      <c r="M7" s="199"/>
      <c r="N7" s="114">
        <v>7</v>
      </c>
      <c r="O7" s="59">
        <f>SUM(N7/10)*9</f>
        <v>6.3</v>
      </c>
      <c r="P7" s="62" t="s">
        <v>22</v>
      </c>
      <c r="Q7" s="111"/>
      <c r="R7" s="81"/>
      <c r="S7" s="74"/>
      <c r="U7" s="108"/>
      <c r="V7" s="108"/>
    </row>
    <row r="8" spans="1:22" ht="24.95" customHeight="1" thickBot="1">
      <c r="A8" s="190"/>
      <c r="B8" s="190"/>
      <c r="C8" s="190"/>
      <c r="D8" s="190"/>
      <c r="E8" s="190"/>
      <c r="F8" s="96"/>
      <c r="G8" s="113"/>
      <c r="H8" s="194" t="s">
        <v>21</v>
      </c>
      <c r="I8" s="195"/>
      <c r="J8" s="196"/>
      <c r="K8" s="197" t="s">
        <v>39</v>
      </c>
      <c r="L8" s="198"/>
      <c r="M8" s="199"/>
      <c r="N8" s="112">
        <v>16</v>
      </c>
      <c r="O8" s="59">
        <f>SUM(N8/10)*9</f>
        <v>14.4</v>
      </c>
      <c r="P8" s="58" t="s">
        <v>20</v>
      </c>
      <c r="Q8" s="111"/>
      <c r="R8" s="81"/>
      <c r="S8" s="74"/>
      <c r="U8" s="108"/>
      <c r="V8" s="108"/>
    </row>
    <row r="9" spans="1:22" ht="26.25" customHeight="1" thickBot="1">
      <c r="A9" s="190"/>
      <c r="B9" s="190"/>
      <c r="C9" s="190"/>
      <c r="D9" s="190"/>
      <c r="E9" s="190"/>
      <c r="F9" s="96"/>
      <c r="G9" s="86"/>
      <c r="H9" s="143" t="s">
        <v>19</v>
      </c>
      <c r="I9" s="143" t="s">
        <v>18</v>
      </c>
      <c r="J9" s="143" t="s">
        <v>17</v>
      </c>
      <c r="K9" s="146" t="s">
        <v>7</v>
      </c>
      <c r="L9" s="147"/>
      <c r="M9" s="146" t="s">
        <v>6</v>
      </c>
      <c r="N9" s="147"/>
      <c r="O9" s="150" t="s">
        <v>16</v>
      </c>
      <c r="P9" s="56" t="s">
        <v>15</v>
      </c>
      <c r="Q9" s="111"/>
      <c r="R9" s="81"/>
      <c r="S9" s="74"/>
      <c r="U9" s="108"/>
      <c r="V9" s="108"/>
    </row>
    <row r="10" spans="1:22" ht="21.75" customHeight="1" thickBot="1">
      <c r="A10" s="190"/>
      <c r="B10" s="190"/>
      <c r="C10" s="190"/>
      <c r="D10" s="190"/>
      <c r="E10" s="190"/>
      <c r="F10" s="96"/>
      <c r="G10" s="86"/>
      <c r="H10" s="144"/>
      <c r="I10" s="144"/>
      <c r="J10" s="144"/>
      <c r="K10" s="148"/>
      <c r="L10" s="149"/>
      <c r="M10" s="148"/>
      <c r="N10" s="149"/>
      <c r="O10" s="151"/>
      <c r="P10" s="122" t="s">
        <v>14</v>
      </c>
      <c r="Q10" s="123"/>
      <c r="R10" s="81"/>
      <c r="S10" s="74"/>
      <c r="U10" s="108"/>
      <c r="V10" s="108"/>
    </row>
    <row r="11" spans="1:22" ht="37.5" customHeight="1" thickBot="1">
      <c r="A11" s="190"/>
      <c r="B11" s="190"/>
      <c r="C11" s="190"/>
      <c r="D11" s="190"/>
      <c r="E11" s="190"/>
      <c r="F11" s="96"/>
      <c r="G11" s="86"/>
      <c r="H11" s="145"/>
      <c r="I11" s="145"/>
      <c r="J11" s="145"/>
      <c r="K11" s="109" t="s">
        <v>13</v>
      </c>
      <c r="L11" s="110" t="s">
        <v>12</v>
      </c>
      <c r="M11" s="109" t="s">
        <v>13</v>
      </c>
      <c r="N11" s="109" t="s">
        <v>12</v>
      </c>
      <c r="O11" s="152"/>
      <c r="P11" s="51" t="s">
        <v>11</v>
      </c>
      <c r="Q11" s="51" t="s">
        <v>10</v>
      </c>
      <c r="R11" s="81"/>
      <c r="S11" s="74"/>
      <c r="U11" s="108"/>
      <c r="V11" s="108"/>
    </row>
    <row r="12" spans="1:22" ht="18.75" customHeight="1">
      <c r="A12" s="190"/>
      <c r="B12" s="190"/>
      <c r="C12" s="190"/>
      <c r="D12" s="190"/>
      <c r="E12" s="190"/>
      <c r="F12" s="96"/>
      <c r="G12" s="86"/>
      <c r="H12" s="40">
        <v>1</v>
      </c>
      <c r="I12" s="40">
        <v>4</v>
      </c>
      <c r="J12" s="40">
        <v>11</v>
      </c>
      <c r="K12" s="107">
        <v>4</v>
      </c>
      <c r="L12" s="98">
        <v>2</v>
      </c>
      <c r="M12" s="107"/>
      <c r="N12" s="98"/>
      <c r="O12" s="106">
        <f t="shared" ref="O12:O20" si="0">SUM(L12+N12)</f>
        <v>2</v>
      </c>
      <c r="P12" s="35"/>
      <c r="Q12" s="35"/>
      <c r="R12" s="105"/>
      <c r="S12" s="74"/>
    </row>
    <row r="13" spans="1:22" ht="18" customHeight="1">
      <c r="A13" s="190"/>
      <c r="B13" s="190"/>
      <c r="C13" s="190"/>
      <c r="D13" s="190"/>
      <c r="E13" s="190"/>
      <c r="F13" s="96"/>
      <c r="G13" s="86"/>
      <c r="H13" s="33">
        <v>2</v>
      </c>
      <c r="I13" s="33">
        <v>4</v>
      </c>
      <c r="J13" s="33">
        <v>13</v>
      </c>
      <c r="K13" s="104"/>
      <c r="L13" s="94"/>
      <c r="M13" s="104">
        <v>4</v>
      </c>
      <c r="N13" s="94">
        <v>3</v>
      </c>
      <c r="O13" s="103">
        <f t="shared" si="0"/>
        <v>3</v>
      </c>
      <c r="P13" s="28"/>
      <c r="Q13" s="28"/>
      <c r="R13" s="81"/>
      <c r="S13" s="74"/>
    </row>
    <row r="14" spans="1:22" ht="18" customHeight="1">
      <c r="A14" s="190"/>
      <c r="B14" s="190"/>
      <c r="C14" s="190"/>
      <c r="D14" s="190"/>
      <c r="E14" s="190"/>
      <c r="F14" s="96"/>
      <c r="G14" s="86"/>
      <c r="H14" s="33">
        <v>3</v>
      </c>
      <c r="I14" s="33">
        <v>3</v>
      </c>
      <c r="J14" s="33">
        <v>17</v>
      </c>
      <c r="K14" s="104">
        <v>4</v>
      </c>
      <c r="L14" s="94">
        <v>1</v>
      </c>
      <c r="M14" s="104"/>
      <c r="N14" s="94"/>
      <c r="O14" s="103">
        <f t="shared" si="0"/>
        <v>1</v>
      </c>
      <c r="P14" s="28"/>
      <c r="Q14" s="28"/>
      <c r="R14" s="81"/>
      <c r="S14" s="74"/>
    </row>
    <row r="15" spans="1:22" ht="18" customHeight="1">
      <c r="A15" s="190"/>
      <c r="B15" s="190"/>
      <c r="C15" s="190"/>
      <c r="D15" s="190"/>
      <c r="E15" s="190"/>
      <c r="F15" s="96"/>
      <c r="G15" s="86"/>
      <c r="H15" s="33">
        <v>4</v>
      </c>
      <c r="I15" s="33">
        <v>4</v>
      </c>
      <c r="J15" s="33">
        <v>3</v>
      </c>
      <c r="K15" s="95"/>
      <c r="L15" s="94"/>
      <c r="M15" s="95">
        <v>5</v>
      </c>
      <c r="N15" s="94">
        <v>2</v>
      </c>
      <c r="O15" s="103">
        <f t="shared" si="0"/>
        <v>2</v>
      </c>
      <c r="P15" s="28"/>
      <c r="Q15" s="28"/>
      <c r="R15" s="81"/>
      <c r="S15" s="74"/>
    </row>
    <row r="16" spans="1:22" ht="18" customHeight="1">
      <c r="A16" s="190"/>
      <c r="B16" s="190"/>
      <c r="C16" s="190"/>
      <c r="D16" s="190"/>
      <c r="E16" s="190"/>
      <c r="F16" s="96"/>
      <c r="G16" s="86"/>
      <c r="H16" s="33">
        <v>5</v>
      </c>
      <c r="I16" s="33">
        <v>4</v>
      </c>
      <c r="J16" s="33">
        <v>5</v>
      </c>
      <c r="K16" s="95">
        <v>5</v>
      </c>
      <c r="L16" s="94">
        <v>2</v>
      </c>
      <c r="M16" s="95"/>
      <c r="N16" s="94"/>
      <c r="O16" s="103">
        <f t="shared" si="0"/>
        <v>2</v>
      </c>
      <c r="P16" s="28"/>
      <c r="Q16" s="28"/>
      <c r="R16" s="81"/>
      <c r="S16" s="74"/>
    </row>
    <row r="17" spans="1:19" ht="18" customHeight="1">
      <c r="A17" s="190"/>
      <c r="B17" s="190"/>
      <c r="C17" s="190"/>
      <c r="D17" s="190"/>
      <c r="E17" s="190"/>
      <c r="F17" s="96"/>
      <c r="G17" s="86"/>
      <c r="H17" s="33">
        <v>6</v>
      </c>
      <c r="I17" s="33">
        <v>4</v>
      </c>
      <c r="J17" s="33">
        <v>15</v>
      </c>
      <c r="K17" s="95"/>
      <c r="L17" s="94"/>
      <c r="M17" s="95">
        <v>4</v>
      </c>
      <c r="N17" s="94">
        <v>2</v>
      </c>
      <c r="O17" s="103">
        <f t="shared" si="0"/>
        <v>2</v>
      </c>
      <c r="P17" s="28"/>
      <c r="Q17" s="28"/>
      <c r="R17" s="81"/>
      <c r="S17" s="74"/>
    </row>
    <row r="18" spans="1:19" ht="18" customHeight="1">
      <c r="A18" s="190"/>
      <c r="B18" s="190"/>
      <c r="C18" s="190"/>
      <c r="D18" s="190"/>
      <c r="E18" s="190"/>
      <c r="F18" s="96"/>
      <c r="G18" s="86"/>
      <c r="H18" s="33">
        <v>7</v>
      </c>
      <c r="I18" s="33">
        <v>4</v>
      </c>
      <c r="J18" s="33">
        <v>1</v>
      </c>
      <c r="K18" s="95">
        <v>4</v>
      </c>
      <c r="L18" s="94">
        <v>3</v>
      </c>
      <c r="M18" s="95"/>
      <c r="N18" s="94"/>
      <c r="O18" s="103">
        <f t="shared" si="0"/>
        <v>3</v>
      </c>
      <c r="P18" s="28"/>
      <c r="Q18" s="28"/>
      <c r="R18" s="81"/>
      <c r="S18" s="74"/>
    </row>
    <row r="19" spans="1:19" ht="18" customHeight="1">
      <c r="A19" s="190"/>
      <c r="B19" s="190"/>
      <c r="C19" s="190"/>
      <c r="D19" s="190"/>
      <c r="E19" s="190"/>
      <c r="F19" s="96"/>
      <c r="G19" s="86"/>
      <c r="H19" s="33">
        <v>8</v>
      </c>
      <c r="I19" s="33">
        <v>3</v>
      </c>
      <c r="J19" s="33">
        <v>7</v>
      </c>
      <c r="K19" s="95"/>
      <c r="L19" s="94"/>
      <c r="M19" s="95">
        <v>4</v>
      </c>
      <c r="N19" s="89">
        <v>2</v>
      </c>
      <c r="O19" s="103">
        <f t="shared" si="0"/>
        <v>2</v>
      </c>
      <c r="P19" s="28"/>
      <c r="Q19" s="28"/>
      <c r="R19" s="81"/>
      <c r="S19" s="74"/>
    </row>
    <row r="20" spans="1:19" ht="18.75" customHeight="1" thickBot="1">
      <c r="A20" s="190"/>
      <c r="B20" s="190"/>
      <c r="C20" s="190"/>
      <c r="D20" s="190"/>
      <c r="E20" s="190"/>
      <c r="F20" s="96"/>
      <c r="G20" s="86"/>
      <c r="H20" s="44">
        <v>9</v>
      </c>
      <c r="I20" s="44">
        <v>5</v>
      </c>
      <c r="J20" s="44">
        <v>9</v>
      </c>
      <c r="K20" s="101">
        <v>5</v>
      </c>
      <c r="L20" s="102">
        <v>2</v>
      </c>
      <c r="M20" s="101"/>
      <c r="N20" s="89"/>
      <c r="O20" s="100">
        <f t="shared" si="0"/>
        <v>2</v>
      </c>
      <c r="P20" s="43"/>
      <c r="Q20" s="43"/>
      <c r="R20" s="81"/>
      <c r="S20" s="74"/>
    </row>
    <row r="21" spans="1:19" ht="18.75" customHeight="1" thickBot="1">
      <c r="A21" s="190"/>
      <c r="B21" s="190"/>
      <c r="C21" s="190"/>
      <c r="D21" s="190"/>
      <c r="E21" s="190"/>
      <c r="F21" s="96"/>
      <c r="G21" s="86"/>
      <c r="H21" s="164" t="s">
        <v>9</v>
      </c>
      <c r="I21" s="165"/>
      <c r="J21" s="165"/>
      <c r="K21" s="87"/>
      <c r="L21" s="87"/>
      <c r="M21" s="87"/>
      <c r="N21" s="87"/>
      <c r="O21" s="19">
        <f>SUM(O12:O20)</f>
        <v>19</v>
      </c>
      <c r="P21" s="41"/>
      <c r="Q21" s="41"/>
      <c r="R21" s="81"/>
      <c r="S21" s="74"/>
    </row>
    <row r="22" spans="1:19" ht="18" customHeight="1">
      <c r="A22" s="190"/>
      <c r="B22" s="190"/>
      <c r="C22" s="190"/>
      <c r="D22" s="190"/>
      <c r="E22" s="190"/>
      <c r="F22" s="96"/>
      <c r="G22" s="86"/>
      <c r="H22" s="40">
        <v>10</v>
      </c>
      <c r="I22" s="40">
        <v>5</v>
      </c>
      <c r="J22" s="40">
        <v>8</v>
      </c>
      <c r="K22" s="99">
        <v>5</v>
      </c>
      <c r="L22" s="98">
        <v>2</v>
      </c>
      <c r="M22" s="99"/>
      <c r="N22" s="98"/>
      <c r="O22" s="97">
        <f t="shared" ref="O22:O30" si="1">SUM(L22+N22)</f>
        <v>2</v>
      </c>
      <c r="P22" s="35"/>
      <c r="Q22" s="35"/>
      <c r="R22" s="81"/>
      <c r="S22" s="74"/>
    </row>
    <row r="23" spans="1:19" ht="18" customHeight="1">
      <c r="A23" s="190"/>
      <c r="B23" s="190"/>
      <c r="C23" s="190"/>
      <c r="D23" s="190"/>
      <c r="E23" s="190"/>
      <c r="F23" s="96"/>
      <c r="G23" s="86"/>
      <c r="H23" s="33">
        <v>11</v>
      </c>
      <c r="I23" s="33">
        <v>4</v>
      </c>
      <c r="J23" s="33">
        <v>16</v>
      </c>
      <c r="K23" s="95">
        <v>4</v>
      </c>
      <c r="L23" s="94">
        <v>2</v>
      </c>
      <c r="M23" s="95"/>
      <c r="N23" s="94"/>
      <c r="O23" s="93">
        <f t="shared" si="1"/>
        <v>2</v>
      </c>
      <c r="P23" s="28"/>
      <c r="Q23" s="28"/>
      <c r="R23" s="81"/>
      <c r="S23" s="74"/>
    </row>
    <row r="24" spans="1:19" ht="18.75" customHeight="1">
      <c r="A24" s="190"/>
      <c r="B24" s="190"/>
      <c r="C24" s="190"/>
      <c r="D24" s="190"/>
      <c r="E24" s="190"/>
      <c r="F24" s="96"/>
      <c r="G24" s="86"/>
      <c r="H24" s="33">
        <v>12</v>
      </c>
      <c r="I24" s="33">
        <v>4</v>
      </c>
      <c r="J24" s="33">
        <v>10</v>
      </c>
      <c r="K24" s="95"/>
      <c r="L24" s="94"/>
      <c r="M24" s="95">
        <v>5</v>
      </c>
      <c r="N24" s="94">
        <v>2</v>
      </c>
      <c r="O24" s="93">
        <f t="shared" si="1"/>
        <v>2</v>
      </c>
      <c r="P24" s="28"/>
      <c r="Q24" s="28"/>
      <c r="R24" s="81"/>
      <c r="S24" s="74"/>
    </row>
    <row r="25" spans="1:19" ht="18" customHeight="1">
      <c r="A25" s="190"/>
      <c r="B25" s="190"/>
      <c r="C25" s="190"/>
      <c r="D25" s="190"/>
      <c r="E25" s="190"/>
      <c r="F25" s="96"/>
      <c r="G25" s="86"/>
      <c r="H25" s="33">
        <v>13</v>
      </c>
      <c r="I25" s="33">
        <v>5</v>
      </c>
      <c r="J25" s="33">
        <v>4</v>
      </c>
      <c r="K25" s="95">
        <v>5</v>
      </c>
      <c r="L25" s="94">
        <v>3</v>
      </c>
      <c r="M25" s="95"/>
      <c r="N25" s="94"/>
      <c r="O25" s="93">
        <f t="shared" si="1"/>
        <v>3</v>
      </c>
      <c r="P25" s="28"/>
      <c r="Q25" s="28"/>
      <c r="R25" s="81"/>
      <c r="S25" s="74"/>
    </row>
    <row r="26" spans="1:19" ht="18" customHeight="1">
      <c r="A26" s="190"/>
      <c r="B26" s="190"/>
      <c r="C26" s="190"/>
      <c r="D26" s="190"/>
      <c r="E26" s="190"/>
      <c r="F26" s="96"/>
      <c r="G26" s="86"/>
      <c r="H26" s="33">
        <v>14</v>
      </c>
      <c r="I26" s="33">
        <v>4</v>
      </c>
      <c r="J26" s="33">
        <v>12</v>
      </c>
      <c r="K26" s="95"/>
      <c r="L26" s="94"/>
      <c r="M26" s="95">
        <v>4</v>
      </c>
      <c r="N26" s="94">
        <v>3</v>
      </c>
      <c r="O26" s="93">
        <f t="shared" si="1"/>
        <v>3</v>
      </c>
      <c r="P26" s="28"/>
      <c r="Q26" s="28"/>
      <c r="R26" s="81"/>
      <c r="S26" s="74"/>
    </row>
    <row r="27" spans="1:19" ht="18" customHeight="1">
      <c r="A27" s="190"/>
      <c r="B27" s="190"/>
      <c r="C27" s="190"/>
      <c r="D27" s="190"/>
      <c r="E27" s="190"/>
      <c r="F27" s="96"/>
      <c r="G27" s="86"/>
      <c r="H27" s="33">
        <v>15</v>
      </c>
      <c r="I27" s="33">
        <v>3</v>
      </c>
      <c r="J27" s="33">
        <v>18</v>
      </c>
      <c r="K27" s="95"/>
      <c r="L27" s="94"/>
      <c r="M27" s="95">
        <v>3</v>
      </c>
      <c r="N27" s="94">
        <v>2</v>
      </c>
      <c r="O27" s="93">
        <f t="shared" si="1"/>
        <v>2</v>
      </c>
      <c r="P27" s="28"/>
      <c r="Q27" s="28"/>
      <c r="R27" s="81"/>
      <c r="S27" s="74"/>
    </row>
    <row r="28" spans="1:19" ht="18" customHeight="1">
      <c r="A28" s="190"/>
      <c r="B28" s="190"/>
      <c r="C28" s="190"/>
      <c r="D28" s="190"/>
      <c r="E28" s="190"/>
      <c r="F28" s="96"/>
      <c r="G28" s="86"/>
      <c r="H28" s="33">
        <v>16</v>
      </c>
      <c r="I28" s="33">
        <v>4</v>
      </c>
      <c r="J28" s="33">
        <v>14</v>
      </c>
      <c r="K28" s="95"/>
      <c r="L28" s="94"/>
      <c r="M28" s="95">
        <v>4</v>
      </c>
      <c r="N28" s="94">
        <v>3</v>
      </c>
      <c r="O28" s="93">
        <f t="shared" si="1"/>
        <v>3</v>
      </c>
      <c r="P28" s="28"/>
      <c r="Q28" s="28"/>
      <c r="R28" s="81"/>
      <c r="S28" s="74"/>
    </row>
    <row r="29" spans="1:19" ht="18" customHeight="1">
      <c r="A29" s="190"/>
      <c r="B29" s="190"/>
      <c r="C29" s="190"/>
      <c r="D29" s="190"/>
      <c r="E29" s="190"/>
      <c r="F29" s="83"/>
      <c r="G29" s="86"/>
      <c r="H29" s="33">
        <v>17</v>
      </c>
      <c r="I29" s="33">
        <v>4</v>
      </c>
      <c r="J29" s="33">
        <v>6</v>
      </c>
      <c r="K29" s="95">
        <v>4</v>
      </c>
      <c r="L29" s="94">
        <v>3</v>
      </c>
      <c r="M29" s="95"/>
      <c r="N29" s="94"/>
      <c r="O29" s="93">
        <f t="shared" si="1"/>
        <v>3</v>
      </c>
      <c r="P29" s="28"/>
      <c r="Q29" s="28"/>
      <c r="R29" s="81"/>
      <c r="S29" s="74"/>
    </row>
    <row r="30" spans="1:19" ht="18.75" customHeight="1" thickBot="1">
      <c r="A30" s="190"/>
      <c r="B30" s="190"/>
      <c r="C30" s="190"/>
      <c r="D30" s="190"/>
      <c r="E30" s="190"/>
      <c r="F30" s="83"/>
      <c r="G30" s="86"/>
      <c r="H30" s="27">
        <v>18</v>
      </c>
      <c r="I30" s="27">
        <v>4</v>
      </c>
      <c r="J30" s="27">
        <v>2</v>
      </c>
      <c r="K30" s="92">
        <v>5</v>
      </c>
      <c r="L30" s="91">
        <v>2</v>
      </c>
      <c r="M30" s="90"/>
      <c r="N30" s="89"/>
      <c r="O30" s="88">
        <f t="shared" si="1"/>
        <v>2</v>
      </c>
      <c r="P30" s="21"/>
      <c r="Q30" s="21"/>
      <c r="R30" s="81"/>
      <c r="S30" s="74"/>
    </row>
    <row r="31" spans="1:19" ht="18.75" customHeight="1" thickBot="1">
      <c r="A31" s="190"/>
      <c r="B31" s="190"/>
      <c r="C31" s="190"/>
      <c r="D31" s="190"/>
      <c r="E31" s="190"/>
      <c r="F31" s="83"/>
      <c r="G31" s="86"/>
      <c r="H31" s="175" t="s">
        <v>8</v>
      </c>
      <c r="I31" s="176"/>
      <c r="J31" s="177"/>
      <c r="K31" s="87"/>
      <c r="L31" s="87"/>
      <c r="M31" s="87"/>
      <c r="N31" s="87"/>
      <c r="O31" s="19">
        <f>SUM(O22:O30)</f>
        <v>22</v>
      </c>
      <c r="P31" s="18"/>
      <c r="Q31" s="17"/>
      <c r="R31" s="85"/>
      <c r="S31" s="74"/>
    </row>
    <row r="32" spans="1:19" ht="18.75" customHeight="1" thickBot="1">
      <c r="A32" s="190"/>
      <c r="B32" s="190"/>
      <c r="C32" s="190"/>
      <c r="D32" s="190"/>
      <c r="E32" s="190"/>
      <c r="F32" s="83"/>
      <c r="G32" s="86"/>
      <c r="H32" s="14"/>
      <c r="I32" s="14"/>
      <c r="J32" s="14"/>
      <c r="K32" s="178" t="s">
        <v>7</v>
      </c>
      <c r="L32" s="179"/>
      <c r="M32" s="180" t="s">
        <v>6</v>
      </c>
      <c r="N32" s="181"/>
      <c r="O32" s="182" t="s">
        <v>5</v>
      </c>
      <c r="P32" s="182"/>
      <c r="Q32" s="183"/>
      <c r="R32" s="85"/>
      <c r="S32" s="74"/>
    </row>
    <row r="33" spans="1:19" ht="30" customHeight="1" thickTop="1" thickBot="1">
      <c r="A33" s="190"/>
      <c r="B33" s="190"/>
      <c r="C33" s="190"/>
      <c r="D33" s="190"/>
      <c r="E33" s="190"/>
      <c r="F33" s="83"/>
      <c r="G33" s="84"/>
      <c r="H33" s="159" t="s">
        <v>4</v>
      </c>
      <c r="I33" s="159"/>
      <c r="J33" s="159"/>
      <c r="K33" s="184" t="s">
        <v>1</v>
      </c>
      <c r="L33" s="185"/>
      <c r="M33" s="184" t="s">
        <v>1</v>
      </c>
      <c r="N33" s="185"/>
      <c r="O33" s="182"/>
      <c r="P33" s="182"/>
      <c r="Q33" s="183"/>
      <c r="R33" s="81"/>
      <c r="S33" s="74"/>
    </row>
    <row r="34" spans="1:19" ht="30" customHeight="1" thickTop="1" thickBot="1">
      <c r="A34" s="190"/>
      <c r="B34" s="190"/>
      <c r="C34" s="190"/>
      <c r="D34" s="190"/>
      <c r="E34" s="190"/>
      <c r="F34" s="83"/>
      <c r="G34" s="82"/>
      <c r="H34" s="186" t="s">
        <v>3</v>
      </c>
      <c r="I34" s="186"/>
      <c r="J34" s="187"/>
      <c r="K34" s="184" t="s">
        <v>1</v>
      </c>
      <c r="L34" s="185"/>
      <c r="M34" s="184" t="s">
        <v>1</v>
      </c>
      <c r="N34" s="185"/>
      <c r="O34" s="182"/>
      <c r="P34" s="182"/>
      <c r="Q34" s="183"/>
      <c r="R34" s="81"/>
      <c r="S34" s="74"/>
    </row>
    <row r="35" spans="1:19" ht="30" customHeight="1" thickTop="1" thickBot="1">
      <c r="A35" s="190"/>
      <c r="B35" s="190"/>
      <c r="C35" s="190"/>
      <c r="D35" s="190"/>
      <c r="E35" s="190"/>
      <c r="F35" s="83"/>
      <c r="G35" s="82"/>
      <c r="H35" s="188" t="s">
        <v>2</v>
      </c>
      <c r="I35" s="188"/>
      <c r="J35" s="189"/>
      <c r="K35" s="184" t="s">
        <v>1</v>
      </c>
      <c r="L35" s="185"/>
      <c r="M35" s="184" t="s">
        <v>1</v>
      </c>
      <c r="N35" s="185"/>
      <c r="O35" s="200" t="s">
        <v>38</v>
      </c>
      <c r="P35" s="201"/>
      <c r="Q35" s="202"/>
      <c r="R35" s="81"/>
      <c r="S35" s="74"/>
    </row>
    <row r="36" spans="1:19" ht="30" customHeight="1" thickTop="1" thickBot="1">
      <c r="A36" s="190"/>
      <c r="B36" s="190"/>
      <c r="C36" s="190"/>
      <c r="D36" s="190"/>
      <c r="E36" s="190"/>
      <c r="F36" s="74"/>
      <c r="G36" s="82"/>
      <c r="H36" s="159" t="s">
        <v>0</v>
      </c>
      <c r="I36" s="159"/>
      <c r="J36" s="160"/>
      <c r="K36" s="161">
        <f>SUM(O21+O31)</f>
        <v>41</v>
      </c>
      <c r="L36" s="162"/>
      <c r="M36" s="162"/>
      <c r="N36" s="163"/>
      <c r="O36" s="203"/>
      <c r="P36" s="204"/>
      <c r="Q36" s="205"/>
      <c r="R36" s="81"/>
      <c r="S36" s="74"/>
    </row>
    <row r="37" spans="1:19" ht="11.25" customHeight="1" thickTop="1" thickBot="1">
      <c r="A37" s="190"/>
      <c r="B37" s="190"/>
      <c r="C37" s="190"/>
      <c r="D37" s="190"/>
      <c r="E37" s="190"/>
      <c r="F37" s="74"/>
      <c r="G37" s="80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8"/>
      <c r="S37" s="74"/>
    </row>
    <row r="38" spans="1:19" ht="15.75" hidden="1" customHeight="1" thickBot="1">
      <c r="A38" s="190"/>
      <c r="B38" s="190"/>
      <c r="C38" s="190"/>
      <c r="D38" s="190"/>
      <c r="E38" s="190"/>
      <c r="H38" s="77"/>
      <c r="I38" s="76"/>
      <c r="J38" s="76"/>
      <c r="K38" s="76"/>
      <c r="L38" s="76"/>
      <c r="M38" s="76"/>
      <c r="N38" s="76"/>
      <c r="O38" s="76"/>
      <c r="P38" s="76"/>
      <c r="Q38" s="75"/>
    </row>
    <row r="39" spans="1:19">
      <c r="A39" s="190"/>
      <c r="B39" s="190"/>
      <c r="C39" s="190"/>
      <c r="D39" s="190"/>
      <c r="E39" s="190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>
      <c r="A40" s="190"/>
      <c r="B40" s="190"/>
      <c r="C40" s="190"/>
      <c r="D40" s="190"/>
      <c r="E40" s="190"/>
    </row>
    <row r="41" spans="1:19">
      <c r="A41" s="190"/>
      <c r="B41" s="190"/>
      <c r="C41" s="190"/>
      <c r="D41" s="190"/>
      <c r="E41" s="190"/>
    </row>
  </sheetData>
  <sheetProtection password="E169" sheet="1" selectLockedCells="1" selectUnlockedCells="1"/>
  <protectedRanges>
    <protectedRange password="D591" sqref="L4 H2:K5 N2:Q5 L2:M3 L5:M5" name="Range2"/>
    <protectedRange password="D591" sqref="H6:J36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O12:O21" name="Range7"/>
    <protectedRange password="D591" sqref="K21:O21 K31:N31" name="Range8"/>
    <protectedRange password="D591" sqref="O22:O31" name="Range9"/>
    <protectedRange password="D591" sqref="K32:N32 O31" name="Range10"/>
    <protectedRange password="D591" sqref="K36:N36" name="Range11"/>
    <protectedRange password="D591" sqref="K33:N33" name="Range11_1"/>
    <protectedRange password="D591" sqref="K34:N34" name="Range11_2"/>
    <protectedRange password="D591" sqref="K35:N35" name="Range11_3"/>
  </protectedRanges>
  <mergeCells count="33">
    <mergeCell ref="H35:J35"/>
    <mergeCell ref="K35:L35"/>
    <mergeCell ref="M35:N35"/>
    <mergeCell ref="O35:Q36"/>
    <mergeCell ref="H36:J36"/>
    <mergeCell ref="K36:N36"/>
    <mergeCell ref="H21:J21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P10:Q10"/>
    <mergeCell ref="A1:E41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4BBB  </vt:lpstr>
      <vt:lpstr>4BBB. Example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Cassap</dc:creator>
  <cp:lastModifiedBy>Ian Cassap</cp:lastModifiedBy>
  <dcterms:created xsi:type="dcterms:W3CDTF">2020-06-04T10:08:37Z</dcterms:created>
  <dcterms:modified xsi:type="dcterms:W3CDTF">2020-06-10T18:45:45Z</dcterms:modified>
</cp:coreProperties>
</file>